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5640"/>
  </bookViews>
  <sheets>
    <sheet name="91" sheetId="1" r:id="rId1"/>
    <sheet name="92" sheetId="2" r:id="rId2"/>
    <sheet name="93" sheetId="3" r:id="rId3"/>
    <sheet name="درجه باغی 91" sheetId="4" r:id="rId4"/>
    <sheet name="درجه باغی92" sheetId="5" r:id="rId5"/>
    <sheet name="درجه باغی 93" sheetId="6" r:id="rId6"/>
    <sheet name="درجه زراعی 91" sheetId="7" r:id="rId7"/>
    <sheet name="درجه زراعی 92" sheetId="8" r:id="rId8"/>
    <sheet name="درجه زراعی 93" sheetId="9" r:id="rId9"/>
    <sheet name="ضریب 91" sheetId="10" r:id="rId10"/>
    <sheet name="ضریب 92" sheetId="11" r:id="rId11"/>
    <sheet name="ضریب93" sheetId="12" r:id="rId12"/>
  </sheets>
  <externalReferences>
    <externalReference r:id="rId13"/>
  </externalReferences>
  <calcPr calcId="124519"/>
</workbook>
</file>

<file path=xl/calcChain.xml><?xml version="1.0" encoding="utf-8"?>
<calcChain xmlns="http://schemas.openxmlformats.org/spreadsheetml/2006/main">
  <c r="C116" i="12"/>
  <c r="B116"/>
  <c r="D115"/>
  <c r="D114"/>
  <c r="D116" s="1"/>
  <c r="D117" s="1"/>
  <c r="D119" s="1"/>
  <c r="D113"/>
  <c r="N106"/>
  <c r="L106"/>
  <c r="Q105"/>
  <c r="O105"/>
  <c r="P105" s="1"/>
  <c r="M105"/>
  <c r="Q104"/>
  <c r="O104"/>
  <c r="P104" s="1"/>
  <c r="M104"/>
  <c r="Q103"/>
  <c r="O103"/>
  <c r="P103" s="1"/>
  <c r="M103"/>
  <c r="Q102"/>
  <c r="O102"/>
  <c r="P102" s="1"/>
  <c r="M102"/>
  <c r="Q101"/>
  <c r="O101"/>
  <c r="P101" s="1"/>
  <c r="M101"/>
  <c r="Q100"/>
  <c r="Q106" s="1"/>
  <c r="O100"/>
  <c r="P100" s="1"/>
  <c r="P106" s="1"/>
  <c r="M100"/>
  <c r="M106" s="1"/>
  <c r="J97"/>
  <c r="H97"/>
  <c r="Q96"/>
  <c r="K96"/>
  <c r="P96" s="1"/>
  <c r="I96"/>
  <c r="Q95"/>
  <c r="K95"/>
  <c r="P95" s="1"/>
  <c r="I95"/>
  <c r="Q94"/>
  <c r="K94"/>
  <c r="P94" s="1"/>
  <c r="I94"/>
  <c r="Q93"/>
  <c r="K93"/>
  <c r="P93" s="1"/>
  <c r="I93"/>
  <c r="Q92"/>
  <c r="K92"/>
  <c r="P92" s="1"/>
  <c r="I92"/>
  <c r="Q91"/>
  <c r="K91"/>
  <c r="P91" s="1"/>
  <c r="I91"/>
  <c r="Q90"/>
  <c r="K90"/>
  <c r="P90" s="1"/>
  <c r="I90"/>
  <c r="Q89"/>
  <c r="K89"/>
  <c r="P89" s="1"/>
  <c r="I89"/>
  <c r="Q88"/>
  <c r="K88"/>
  <c r="P88" s="1"/>
  <c r="I88"/>
  <c r="Q87"/>
  <c r="K87"/>
  <c r="P87" s="1"/>
  <c r="I87"/>
  <c r="Q86"/>
  <c r="K86"/>
  <c r="P86" s="1"/>
  <c r="I86"/>
  <c r="Q85"/>
  <c r="K85"/>
  <c r="P85" s="1"/>
  <c r="I85"/>
  <c r="Q84"/>
  <c r="K84"/>
  <c r="P84" s="1"/>
  <c r="I84"/>
  <c r="Q83"/>
  <c r="K83"/>
  <c r="P83" s="1"/>
  <c r="I83"/>
  <c r="Q82"/>
  <c r="K82"/>
  <c r="P82" s="1"/>
  <c r="I82"/>
  <c r="Q81"/>
  <c r="K81"/>
  <c r="P81" s="1"/>
  <c r="I81"/>
  <c r="Q80"/>
  <c r="Q97" s="1"/>
  <c r="K80"/>
  <c r="P80" s="1"/>
  <c r="I80"/>
  <c r="I97" s="1"/>
  <c r="F77"/>
  <c r="D77"/>
  <c r="Q76"/>
  <c r="G76"/>
  <c r="E76"/>
  <c r="P76" s="1"/>
  <c r="Q75"/>
  <c r="G75"/>
  <c r="E75"/>
  <c r="P75" s="1"/>
  <c r="Q74"/>
  <c r="G74"/>
  <c r="E74"/>
  <c r="P74" s="1"/>
  <c r="Q73"/>
  <c r="G73"/>
  <c r="E73"/>
  <c r="P73" s="1"/>
  <c r="Q72"/>
  <c r="G72"/>
  <c r="E72"/>
  <c r="P72" s="1"/>
  <c r="Q71"/>
  <c r="G71"/>
  <c r="E71"/>
  <c r="P71" s="1"/>
  <c r="Q70"/>
  <c r="G70"/>
  <c r="E70"/>
  <c r="P70" s="1"/>
  <c r="Q69"/>
  <c r="G69"/>
  <c r="E69"/>
  <c r="P69" s="1"/>
  <c r="Q68"/>
  <c r="G68"/>
  <c r="E68"/>
  <c r="P68" s="1"/>
  <c r="Q67"/>
  <c r="G67"/>
  <c r="E67"/>
  <c r="P67" s="1"/>
  <c r="Q66"/>
  <c r="G66"/>
  <c r="E66"/>
  <c r="P66" s="1"/>
  <c r="Q65"/>
  <c r="G65"/>
  <c r="E65"/>
  <c r="P65" s="1"/>
  <c r="Q64"/>
  <c r="G64"/>
  <c r="E64"/>
  <c r="P64" s="1"/>
  <c r="Q63"/>
  <c r="G63"/>
  <c r="E63"/>
  <c r="P63" s="1"/>
  <c r="Q62"/>
  <c r="G62"/>
  <c r="E62"/>
  <c r="P62" s="1"/>
  <c r="Q61"/>
  <c r="G61"/>
  <c r="E61"/>
  <c r="P61" s="1"/>
  <c r="Q60"/>
  <c r="G60"/>
  <c r="E60"/>
  <c r="P60" s="1"/>
  <c r="Q59"/>
  <c r="G59"/>
  <c r="E59"/>
  <c r="P59" s="1"/>
  <c r="Q58"/>
  <c r="G58"/>
  <c r="E58"/>
  <c r="P58" s="1"/>
  <c r="Q57"/>
  <c r="G57"/>
  <c r="E57"/>
  <c r="P57" s="1"/>
  <c r="Q56"/>
  <c r="G56"/>
  <c r="E56"/>
  <c r="P56" s="1"/>
  <c r="Q55"/>
  <c r="G55"/>
  <c r="E55"/>
  <c r="P55" s="1"/>
  <c r="Q54"/>
  <c r="G54"/>
  <c r="E54"/>
  <c r="P54" s="1"/>
  <c r="Q53"/>
  <c r="G53"/>
  <c r="E53"/>
  <c r="P53" s="1"/>
  <c r="Q52"/>
  <c r="G52"/>
  <c r="P52" s="1"/>
  <c r="E52"/>
  <c r="Q51"/>
  <c r="G51"/>
  <c r="P51" s="1"/>
  <c r="E51"/>
  <c r="Q50"/>
  <c r="G50"/>
  <c r="P50" s="1"/>
  <c r="E50"/>
  <c r="Q49"/>
  <c r="G49"/>
  <c r="P49" s="1"/>
  <c r="E49"/>
  <c r="Q48"/>
  <c r="G48"/>
  <c r="P48" s="1"/>
  <c r="E48"/>
  <c r="Q47"/>
  <c r="G47"/>
  <c r="P47" s="1"/>
  <c r="E47"/>
  <c r="Q46"/>
  <c r="G46"/>
  <c r="P46" s="1"/>
  <c r="E46"/>
  <c r="Q45"/>
  <c r="G45"/>
  <c r="P45" s="1"/>
  <c r="E45"/>
  <c r="Q44"/>
  <c r="G44"/>
  <c r="P44" s="1"/>
  <c r="E44"/>
  <c r="Q43"/>
  <c r="G43"/>
  <c r="P43" s="1"/>
  <c r="E43"/>
  <c r="Q42"/>
  <c r="G42"/>
  <c r="P42" s="1"/>
  <c r="E42"/>
  <c r="Q41"/>
  <c r="G41"/>
  <c r="P41" s="1"/>
  <c r="E41"/>
  <c r="Q40"/>
  <c r="G40"/>
  <c r="P40" s="1"/>
  <c r="E40"/>
  <c r="Q39"/>
  <c r="G39"/>
  <c r="P39" s="1"/>
  <c r="E39"/>
  <c r="Q38"/>
  <c r="G38"/>
  <c r="P38" s="1"/>
  <c r="E38"/>
  <c r="Q37"/>
  <c r="G37"/>
  <c r="P37" s="1"/>
  <c r="E37"/>
  <c r="Q36"/>
  <c r="G36"/>
  <c r="P36" s="1"/>
  <c r="E36"/>
  <c r="Q35"/>
  <c r="G35"/>
  <c r="P35" s="1"/>
  <c r="E35"/>
  <c r="Q34"/>
  <c r="G34"/>
  <c r="P34" s="1"/>
  <c r="E34"/>
  <c r="Q33"/>
  <c r="G33"/>
  <c r="P33" s="1"/>
  <c r="E33"/>
  <c r="Q32"/>
  <c r="G32"/>
  <c r="P32" s="1"/>
  <c r="E32"/>
  <c r="Q31"/>
  <c r="G31"/>
  <c r="P31" s="1"/>
  <c r="E31"/>
  <c r="Q30"/>
  <c r="G30"/>
  <c r="P30" s="1"/>
  <c r="E30"/>
  <c r="Q29"/>
  <c r="G29"/>
  <c r="P29" s="1"/>
  <c r="E29"/>
  <c r="Q28"/>
  <c r="G28"/>
  <c r="P28" s="1"/>
  <c r="E28"/>
  <c r="Q27"/>
  <c r="G27"/>
  <c r="P27" s="1"/>
  <c r="E27"/>
  <c r="Q26"/>
  <c r="G26"/>
  <c r="P26" s="1"/>
  <c r="E26"/>
  <c r="Q25"/>
  <c r="G25"/>
  <c r="P25" s="1"/>
  <c r="E25"/>
  <c r="Q24"/>
  <c r="G24"/>
  <c r="P24" s="1"/>
  <c r="E24"/>
  <c r="Q23"/>
  <c r="G23"/>
  <c r="P23" s="1"/>
  <c r="E23"/>
  <c r="Q22"/>
  <c r="G22"/>
  <c r="P22" s="1"/>
  <c r="E22"/>
  <c r="Q21"/>
  <c r="G21"/>
  <c r="P21" s="1"/>
  <c r="E21"/>
  <c r="Q20"/>
  <c r="G20"/>
  <c r="P20" s="1"/>
  <c r="E20"/>
  <c r="Q19"/>
  <c r="G19"/>
  <c r="P19" s="1"/>
  <c r="E19"/>
  <c r="Q18"/>
  <c r="G18"/>
  <c r="P18" s="1"/>
  <c r="E18"/>
  <c r="Q17"/>
  <c r="G17"/>
  <c r="P17" s="1"/>
  <c r="E17"/>
  <c r="Q16"/>
  <c r="G16"/>
  <c r="P16" s="1"/>
  <c r="E16"/>
  <c r="Q15"/>
  <c r="G15"/>
  <c r="P15" s="1"/>
  <c r="E15"/>
  <c r="Q14"/>
  <c r="G14"/>
  <c r="P14" s="1"/>
  <c r="E14"/>
  <c r="Q13"/>
  <c r="G13"/>
  <c r="P13" s="1"/>
  <c r="E13"/>
  <c r="Q12"/>
  <c r="G12"/>
  <c r="P12" s="1"/>
  <c r="E12"/>
  <c r="Q11"/>
  <c r="G11"/>
  <c r="P11" s="1"/>
  <c r="E11"/>
  <c r="Q10"/>
  <c r="G10"/>
  <c r="P10" s="1"/>
  <c r="E10"/>
  <c r="Q9"/>
  <c r="G9"/>
  <c r="P9" s="1"/>
  <c r="E9"/>
  <c r="Q8"/>
  <c r="G8"/>
  <c r="P8" s="1"/>
  <c r="E8"/>
  <c r="Q7"/>
  <c r="Q77" s="1"/>
  <c r="G7"/>
  <c r="P7" s="1"/>
  <c r="E7"/>
  <c r="E77" s="1"/>
  <c r="P77" l="1"/>
  <c r="P97"/>
  <c r="Q107"/>
  <c r="P108"/>
  <c r="Q108"/>
  <c r="P107"/>
  <c r="P109" s="1"/>
  <c r="G77"/>
  <c r="K97"/>
  <c r="O106"/>
  <c r="Q109" l="1"/>
  <c r="E113" i="11" l="1"/>
  <c r="E112"/>
  <c r="E111"/>
  <c r="E110"/>
  <c r="E109"/>
  <c r="E114" s="1"/>
  <c r="E115" s="1"/>
  <c r="R103"/>
  <c r="P103"/>
  <c r="Q103" s="1"/>
  <c r="N103"/>
  <c r="R102"/>
  <c r="P102"/>
  <c r="Q102" s="1"/>
  <c r="N102"/>
  <c r="R101"/>
  <c r="P101"/>
  <c r="Q101" s="1"/>
  <c r="N101"/>
  <c r="R100"/>
  <c r="P100"/>
  <c r="Q100" s="1"/>
  <c r="N100"/>
  <c r="R99"/>
  <c r="P99"/>
  <c r="Q99" s="1"/>
  <c r="N99"/>
  <c r="R98"/>
  <c r="R104" s="1"/>
  <c r="P98"/>
  <c r="Q98" s="1"/>
  <c r="N98"/>
  <c r="R94"/>
  <c r="L94"/>
  <c r="Q94" s="1"/>
  <c r="J94"/>
  <c r="R93"/>
  <c r="L93"/>
  <c r="Q93" s="1"/>
  <c r="J93"/>
  <c r="R92"/>
  <c r="L92"/>
  <c r="Q92" s="1"/>
  <c r="J92"/>
  <c r="R91"/>
  <c r="L91"/>
  <c r="Q91" s="1"/>
  <c r="J91"/>
  <c r="R90"/>
  <c r="L90"/>
  <c r="Q90" s="1"/>
  <c r="J90"/>
  <c r="R89"/>
  <c r="L89"/>
  <c r="Q89" s="1"/>
  <c r="J89"/>
  <c r="R88"/>
  <c r="L88"/>
  <c r="Q88" s="1"/>
  <c r="J88"/>
  <c r="R87"/>
  <c r="L87"/>
  <c r="Q87" s="1"/>
  <c r="J87"/>
  <c r="R86"/>
  <c r="L86"/>
  <c r="Q86" s="1"/>
  <c r="J86"/>
  <c r="R85"/>
  <c r="L85"/>
  <c r="Q85" s="1"/>
  <c r="J85"/>
  <c r="R84"/>
  <c r="L84"/>
  <c r="Q84" s="1"/>
  <c r="J84"/>
  <c r="R83"/>
  <c r="L83"/>
  <c r="Q83" s="1"/>
  <c r="J83"/>
  <c r="R82"/>
  <c r="L82"/>
  <c r="Q82" s="1"/>
  <c r="J82"/>
  <c r="R81"/>
  <c r="L81"/>
  <c r="Q81" s="1"/>
  <c r="J81"/>
  <c r="R80"/>
  <c r="L80"/>
  <c r="Q80" s="1"/>
  <c r="J80"/>
  <c r="R79"/>
  <c r="L79"/>
  <c r="Q79" s="1"/>
  <c r="J79"/>
  <c r="R78"/>
  <c r="L78"/>
  <c r="Q78" s="1"/>
  <c r="J78"/>
  <c r="R77"/>
  <c r="R95" s="1"/>
  <c r="L77"/>
  <c r="L95" s="1"/>
  <c r="J77"/>
  <c r="G74"/>
  <c r="E74"/>
  <c r="R73"/>
  <c r="H73"/>
  <c r="Q73" s="1"/>
  <c r="F73"/>
  <c r="R72"/>
  <c r="H72"/>
  <c r="Q72" s="1"/>
  <c r="F72"/>
  <c r="R71"/>
  <c r="H71"/>
  <c r="Q71" s="1"/>
  <c r="F71"/>
  <c r="R70"/>
  <c r="H70"/>
  <c r="Q70" s="1"/>
  <c r="F70"/>
  <c r="R69"/>
  <c r="H69"/>
  <c r="Q69" s="1"/>
  <c r="F69"/>
  <c r="R68"/>
  <c r="H68"/>
  <c r="Q68" s="1"/>
  <c r="F68"/>
  <c r="R67"/>
  <c r="H67"/>
  <c r="Q67" s="1"/>
  <c r="F67"/>
  <c r="R66"/>
  <c r="H66"/>
  <c r="Q66" s="1"/>
  <c r="F66"/>
  <c r="R65"/>
  <c r="H65"/>
  <c r="Q65" s="1"/>
  <c r="F65"/>
  <c r="R64"/>
  <c r="H64"/>
  <c r="Q64" s="1"/>
  <c r="F64"/>
  <c r="R63"/>
  <c r="H63"/>
  <c r="Q63" s="1"/>
  <c r="F63"/>
  <c r="R62"/>
  <c r="H62"/>
  <c r="Q62" s="1"/>
  <c r="F62"/>
  <c r="R61"/>
  <c r="H61"/>
  <c r="Q61" s="1"/>
  <c r="F61"/>
  <c r="R60"/>
  <c r="H60"/>
  <c r="Q60" s="1"/>
  <c r="F60"/>
  <c r="R59"/>
  <c r="H59"/>
  <c r="Q59" s="1"/>
  <c r="F59"/>
  <c r="R58"/>
  <c r="H58"/>
  <c r="Q58" s="1"/>
  <c r="F58"/>
  <c r="R57"/>
  <c r="H57"/>
  <c r="Q57" s="1"/>
  <c r="F57"/>
  <c r="R56"/>
  <c r="H56"/>
  <c r="Q56" s="1"/>
  <c r="F56"/>
  <c r="R55"/>
  <c r="H55"/>
  <c r="Q55" s="1"/>
  <c r="F55"/>
  <c r="R54"/>
  <c r="H54"/>
  <c r="Q54" s="1"/>
  <c r="F54"/>
  <c r="R53"/>
  <c r="H53"/>
  <c r="Q53" s="1"/>
  <c r="F53"/>
  <c r="R52"/>
  <c r="H52"/>
  <c r="Q52" s="1"/>
  <c r="F52"/>
  <c r="R51"/>
  <c r="H51"/>
  <c r="Q51" s="1"/>
  <c r="F51"/>
  <c r="R50"/>
  <c r="H50"/>
  <c r="Q50" s="1"/>
  <c r="F50"/>
  <c r="R49"/>
  <c r="H49"/>
  <c r="Q49" s="1"/>
  <c r="F49"/>
  <c r="R48"/>
  <c r="H48"/>
  <c r="Q48" s="1"/>
  <c r="F48"/>
  <c r="R47"/>
  <c r="H47"/>
  <c r="Q47" s="1"/>
  <c r="F47"/>
  <c r="R46"/>
  <c r="H46"/>
  <c r="Q46" s="1"/>
  <c r="F46"/>
  <c r="R45"/>
  <c r="H45"/>
  <c r="Q45" s="1"/>
  <c r="F45"/>
  <c r="R44"/>
  <c r="H44"/>
  <c r="Q44" s="1"/>
  <c r="F44"/>
  <c r="R43"/>
  <c r="H43"/>
  <c r="Q43" s="1"/>
  <c r="F43"/>
  <c r="R42"/>
  <c r="H42"/>
  <c r="Q42" s="1"/>
  <c r="F42"/>
  <c r="R41"/>
  <c r="H41"/>
  <c r="Q41" s="1"/>
  <c r="F41"/>
  <c r="R40"/>
  <c r="H40"/>
  <c r="Q40" s="1"/>
  <c r="F40"/>
  <c r="R39"/>
  <c r="H39"/>
  <c r="Q39" s="1"/>
  <c r="F39"/>
  <c r="R38"/>
  <c r="H38"/>
  <c r="Q38" s="1"/>
  <c r="F38"/>
  <c r="R37"/>
  <c r="H37"/>
  <c r="Q37" s="1"/>
  <c r="F37"/>
  <c r="R36"/>
  <c r="H36"/>
  <c r="Q36" s="1"/>
  <c r="F36"/>
  <c r="R35"/>
  <c r="H35"/>
  <c r="Q35" s="1"/>
  <c r="F35"/>
  <c r="R34"/>
  <c r="H34"/>
  <c r="Q34" s="1"/>
  <c r="F34"/>
  <c r="R33"/>
  <c r="H33"/>
  <c r="Q33" s="1"/>
  <c r="F33"/>
  <c r="R32"/>
  <c r="H32"/>
  <c r="Q32" s="1"/>
  <c r="R31"/>
  <c r="H31"/>
  <c r="F31"/>
  <c r="Q31" s="1"/>
  <c r="R30"/>
  <c r="H30"/>
  <c r="F30"/>
  <c r="Q30" s="1"/>
  <c r="R29"/>
  <c r="H29"/>
  <c r="F29"/>
  <c r="Q29" s="1"/>
  <c r="R28"/>
  <c r="H28"/>
  <c r="F28"/>
  <c r="Q28" s="1"/>
  <c r="R27"/>
  <c r="H27"/>
  <c r="F27"/>
  <c r="Q27" s="1"/>
  <c r="R26"/>
  <c r="H26"/>
  <c r="F26"/>
  <c r="Q26" s="1"/>
  <c r="R25"/>
  <c r="H25"/>
  <c r="F25"/>
  <c r="Q25" s="1"/>
  <c r="R24"/>
  <c r="H24"/>
  <c r="F24"/>
  <c r="Q24" s="1"/>
  <c r="R23"/>
  <c r="H23"/>
  <c r="F23"/>
  <c r="Q23" s="1"/>
  <c r="R22"/>
  <c r="Q22"/>
  <c r="R21"/>
  <c r="H21"/>
  <c r="F21"/>
  <c r="Q21" s="1"/>
  <c r="R20"/>
  <c r="Q20"/>
  <c r="R19"/>
  <c r="H19"/>
  <c r="F19"/>
  <c r="Q19" s="1"/>
  <c r="R18"/>
  <c r="H18"/>
  <c r="F18"/>
  <c r="Q18" s="1"/>
  <c r="R17"/>
  <c r="H17"/>
  <c r="F17"/>
  <c r="Q17" s="1"/>
  <c r="R16"/>
  <c r="H16"/>
  <c r="F16"/>
  <c r="Q16" s="1"/>
  <c r="R15"/>
  <c r="H15"/>
  <c r="F15"/>
  <c r="Q15" s="1"/>
  <c r="R14"/>
  <c r="H14"/>
  <c r="F14"/>
  <c r="Q14" s="1"/>
  <c r="R13"/>
  <c r="H13"/>
  <c r="F13"/>
  <c r="Q13" s="1"/>
  <c r="R12"/>
  <c r="H12"/>
  <c r="F12"/>
  <c r="Q12" s="1"/>
  <c r="R11"/>
  <c r="H11"/>
  <c r="F11"/>
  <c r="Q11" s="1"/>
  <c r="R10"/>
  <c r="H10"/>
  <c r="Q10" s="1"/>
  <c r="F10"/>
  <c r="R9"/>
  <c r="H9"/>
  <c r="Q9" s="1"/>
  <c r="F9"/>
  <c r="R8"/>
  <c r="H8"/>
  <c r="Q8" s="1"/>
  <c r="F8"/>
  <c r="R7"/>
  <c r="R74" s="1"/>
  <c r="H7"/>
  <c r="Q7" s="1"/>
  <c r="Q74" s="1"/>
  <c r="F7"/>
  <c r="R90" i="10"/>
  <c r="R87"/>
  <c r="P87"/>
  <c r="N87"/>
  <c r="Q87" s="1"/>
  <c r="R86"/>
  <c r="P86"/>
  <c r="N86"/>
  <c r="Q86" s="1"/>
  <c r="R85"/>
  <c r="P85"/>
  <c r="N85"/>
  <c r="Q85" s="1"/>
  <c r="R84"/>
  <c r="R88" s="1"/>
  <c r="P84"/>
  <c r="P88" s="1"/>
  <c r="Q88" s="1"/>
  <c r="N84"/>
  <c r="N88" s="1"/>
  <c r="K82"/>
  <c r="I82"/>
  <c r="R81"/>
  <c r="L81"/>
  <c r="J81"/>
  <c r="Q81" s="1"/>
  <c r="R80"/>
  <c r="L80"/>
  <c r="J80"/>
  <c r="Q80" s="1"/>
  <c r="R79"/>
  <c r="L79"/>
  <c r="J79"/>
  <c r="Q79" s="1"/>
  <c r="R78"/>
  <c r="L78"/>
  <c r="J78"/>
  <c r="Q78" s="1"/>
  <c r="R77"/>
  <c r="L77"/>
  <c r="J77"/>
  <c r="Q77" s="1"/>
  <c r="R76"/>
  <c r="L76"/>
  <c r="J76"/>
  <c r="Q76" s="1"/>
  <c r="R75"/>
  <c r="L75"/>
  <c r="J75"/>
  <c r="Q75" s="1"/>
  <c r="R74"/>
  <c r="L74"/>
  <c r="J74"/>
  <c r="Q74" s="1"/>
  <c r="R73"/>
  <c r="L73"/>
  <c r="J73"/>
  <c r="Q73" s="1"/>
  <c r="R72"/>
  <c r="L72"/>
  <c r="J72"/>
  <c r="Q72" s="1"/>
  <c r="R71"/>
  <c r="L71"/>
  <c r="J71"/>
  <c r="Q71" s="1"/>
  <c r="R70"/>
  <c r="L70"/>
  <c r="J70"/>
  <c r="Q70" s="1"/>
  <c r="R69"/>
  <c r="L69"/>
  <c r="J69"/>
  <c r="Q69" s="1"/>
  <c r="R68"/>
  <c r="R82" s="1"/>
  <c r="L68"/>
  <c r="L82" s="1"/>
  <c r="Q82" s="1"/>
  <c r="J68"/>
  <c r="J82" s="1"/>
  <c r="G66"/>
  <c r="E66"/>
  <c r="R65"/>
  <c r="H65"/>
  <c r="F65"/>
  <c r="Q65" s="1"/>
  <c r="R64"/>
  <c r="H64"/>
  <c r="F64"/>
  <c r="Q64" s="1"/>
  <c r="R63"/>
  <c r="H63"/>
  <c r="F63"/>
  <c r="Q63" s="1"/>
  <c r="R62"/>
  <c r="H62"/>
  <c r="F62"/>
  <c r="Q62" s="1"/>
  <c r="R61"/>
  <c r="H61"/>
  <c r="F61"/>
  <c r="Q61" s="1"/>
  <c r="R60"/>
  <c r="H60"/>
  <c r="F60"/>
  <c r="Q60" s="1"/>
  <c r="R59"/>
  <c r="H59"/>
  <c r="F59"/>
  <c r="Q59" s="1"/>
  <c r="R58"/>
  <c r="H58"/>
  <c r="F58"/>
  <c r="Q58" s="1"/>
  <c r="R57"/>
  <c r="H57"/>
  <c r="F57"/>
  <c r="Q57" s="1"/>
  <c r="R56"/>
  <c r="H56"/>
  <c r="F56"/>
  <c r="Q56" s="1"/>
  <c r="R55"/>
  <c r="H55"/>
  <c r="F55"/>
  <c r="Q55" s="1"/>
  <c r="R54"/>
  <c r="H54"/>
  <c r="F54"/>
  <c r="Q54" s="1"/>
  <c r="R53"/>
  <c r="H53"/>
  <c r="F53"/>
  <c r="Q53" s="1"/>
  <c r="R52"/>
  <c r="H52"/>
  <c r="F52"/>
  <c r="Q52" s="1"/>
  <c r="R51"/>
  <c r="H51"/>
  <c r="F51"/>
  <c r="Q51" s="1"/>
  <c r="R50"/>
  <c r="H50"/>
  <c r="F50"/>
  <c r="Q50" s="1"/>
  <c r="R49"/>
  <c r="H49"/>
  <c r="F49"/>
  <c r="Q49" s="1"/>
  <c r="R48"/>
  <c r="H48"/>
  <c r="F48"/>
  <c r="Q48" s="1"/>
  <c r="R47"/>
  <c r="H47"/>
  <c r="F47"/>
  <c r="Q47" s="1"/>
  <c r="R46"/>
  <c r="H46"/>
  <c r="F46"/>
  <c r="Q46" s="1"/>
  <c r="R45"/>
  <c r="H45"/>
  <c r="F45"/>
  <c r="Q45" s="1"/>
  <c r="R44"/>
  <c r="H44"/>
  <c r="F44"/>
  <c r="Q44" s="1"/>
  <c r="R43"/>
  <c r="H43"/>
  <c r="F43"/>
  <c r="Q43" s="1"/>
  <c r="R42"/>
  <c r="H42"/>
  <c r="F42"/>
  <c r="Q42" s="1"/>
  <c r="R41"/>
  <c r="H41"/>
  <c r="F41"/>
  <c r="Q41" s="1"/>
  <c r="R40"/>
  <c r="H40"/>
  <c r="F40"/>
  <c r="Q40" s="1"/>
  <c r="R39"/>
  <c r="H39"/>
  <c r="F39"/>
  <c r="Q39" s="1"/>
  <c r="R38"/>
  <c r="H38"/>
  <c r="F38"/>
  <c r="Q38" s="1"/>
  <c r="R37"/>
  <c r="H37"/>
  <c r="F37"/>
  <c r="Q37" s="1"/>
  <c r="R36"/>
  <c r="H36"/>
  <c r="F36"/>
  <c r="Q36" s="1"/>
  <c r="R35"/>
  <c r="H35"/>
  <c r="F35"/>
  <c r="Q35" s="1"/>
  <c r="R34"/>
  <c r="H34"/>
  <c r="F34"/>
  <c r="Q34" s="1"/>
  <c r="R33"/>
  <c r="H33"/>
  <c r="F33"/>
  <c r="Q33" s="1"/>
  <c r="R32"/>
  <c r="H32"/>
  <c r="F32"/>
  <c r="Q32" s="1"/>
  <c r="R31"/>
  <c r="H31"/>
  <c r="F31"/>
  <c r="Q31" s="1"/>
  <c r="R30"/>
  <c r="H30"/>
  <c r="F30"/>
  <c r="Q30" s="1"/>
  <c r="R29"/>
  <c r="H29"/>
  <c r="F29"/>
  <c r="Q29" s="1"/>
  <c r="R28"/>
  <c r="H28"/>
  <c r="F28"/>
  <c r="Q28" s="1"/>
  <c r="R27"/>
  <c r="H27"/>
  <c r="F27"/>
  <c r="Q27" s="1"/>
  <c r="R26"/>
  <c r="H26"/>
  <c r="F26"/>
  <c r="Q26" s="1"/>
  <c r="R25"/>
  <c r="H25"/>
  <c r="F25"/>
  <c r="Q25" s="1"/>
  <c r="R24"/>
  <c r="H24"/>
  <c r="F24"/>
  <c r="Q24" s="1"/>
  <c r="R23"/>
  <c r="H23"/>
  <c r="F23"/>
  <c r="Q23" s="1"/>
  <c r="R22"/>
  <c r="H22"/>
  <c r="F22"/>
  <c r="Q22" s="1"/>
  <c r="R21"/>
  <c r="H21"/>
  <c r="F21"/>
  <c r="Q21" s="1"/>
  <c r="R20"/>
  <c r="H20"/>
  <c r="F20"/>
  <c r="Q20" s="1"/>
  <c r="R19"/>
  <c r="H19"/>
  <c r="F19"/>
  <c r="Q19" s="1"/>
  <c r="R18"/>
  <c r="H18"/>
  <c r="F18"/>
  <c r="Q18" s="1"/>
  <c r="R17"/>
  <c r="H17"/>
  <c r="F17"/>
  <c r="Q17" s="1"/>
  <c r="R16"/>
  <c r="H16"/>
  <c r="F16"/>
  <c r="Q16" s="1"/>
  <c r="R15"/>
  <c r="H15"/>
  <c r="F15"/>
  <c r="Q15" s="1"/>
  <c r="R14"/>
  <c r="H14"/>
  <c r="F14"/>
  <c r="Q14" s="1"/>
  <c r="R13"/>
  <c r="H13"/>
  <c r="F13"/>
  <c r="Q13" s="1"/>
  <c r="R12"/>
  <c r="H12"/>
  <c r="F12"/>
  <c r="Q12" s="1"/>
  <c r="R11"/>
  <c r="H11"/>
  <c r="F11"/>
  <c r="Q11" s="1"/>
  <c r="R10"/>
  <c r="H10"/>
  <c r="F10"/>
  <c r="Q10" s="1"/>
  <c r="R9"/>
  <c r="H9"/>
  <c r="F9"/>
  <c r="Q9" s="1"/>
  <c r="R8"/>
  <c r="H8"/>
  <c r="F8"/>
  <c r="Q8" s="1"/>
  <c r="R7"/>
  <c r="R66" s="1"/>
  <c r="H7"/>
  <c r="H66" s="1"/>
  <c r="F7"/>
  <c r="F66" s="1"/>
  <c r="S37" i="9"/>
  <c r="S36"/>
  <c r="S35"/>
  <c r="S34"/>
  <c r="S33"/>
  <c r="S32"/>
  <c r="S31"/>
  <c r="T31" s="1"/>
  <c r="S30"/>
  <c r="S29"/>
  <c r="S28"/>
  <c r="S27"/>
  <c r="S26"/>
  <c r="S25"/>
  <c r="S24"/>
  <c r="S23"/>
  <c r="S22"/>
  <c r="S21"/>
  <c r="S20"/>
  <c r="T20" s="1"/>
  <c r="S19"/>
  <c r="S18"/>
  <c r="S17"/>
  <c r="S16"/>
  <c r="S15"/>
  <c r="S14"/>
  <c r="S13"/>
  <c r="T13" s="1"/>
  <c r="S12"/>
  <c r="S11"/>
  <c r="S10"/>
  <c r="S9"/>
  <c r="S8"/>
  <c r="S7"/>
  <c r="T7" s="1"/>
  <c r="S6"/>
  <c r="S5"/>
  <c r="S4"/>
  <c r="S38" s="1"/>
  <c r="S3"/>
  <c r="S8" i="8"/>
  <c r="T8" s="1"/>
  <c r="S7"/>
  <c r="T7" s="1"/>
  <c r="S6"/>
  <c r="S5"/>
  <c r="S4"/>
  <c r="S9" s="1"/>
  <c r="S10" s="1"/>
  <c r="S11" s="1"/>
  <c r="S3"/>
  <c r="T5" s="1"/>
  <c r="R105" i="11" l="1"/>
  <c r="R107" s="1"/>
  <c r="Q104"/>
  <c r="Q105" s="1"/>
  <c r="Q107" s="1"/>
  <c r="Q77"/>
  <c r="Q95" s="1"/>
  <c r="Q66" i="10"/>
  <c r="Q89" s="1"/>
  <c r="Q91" s="1"/>
  <c r="R89"/>
  <c r="R91" s="1"/>
  <c r="Q7"/>
  <c r="Q68"/>
  <c r="Q84"/>
  <c r="T4" i="9"/>
  <c r="T4" i="8"/>
  <c r="S8" i="7" l="1"/>
  <c r="T8" s="1"/>
  <c r="S7"/>
  <c r="T7" s="1"/>
  <c r="S6"/>
  <c r="S5"/>
  <c r="S4"/>
  <c r="S3"/>
  <c r="S9" s="1"/>
  <c r="S10" s="1"/>
  <c r="S11" s="1"/>
  <c r="Y15" i="6"/>
  <c r="X15"/>
  <c r="W15"/>
  <c r="V15"/>
  <c r="U15"/>
  <c r="T15"/>
  <c r="S15"/>
  <c r="R15"/>
  <c r="Q15"/>
  <c r="P15"/>
  <c r="O15"/>
  <c r="N15"/>
  <c r="M15"/>
  <c r="L15"/>
  <c r="L16" s="1"/>
  <c r="K15"/>
  <c r="K16" s="1"/>
  <c r="J15"/>
  <c r="I15"/>
  <c r="H15"/>
  <c r="F15"/>
  <c r="E15"/>
  <c r="D15"/>
  <c r="C15"/>
  <c r="G14"/>
  <c r="G13"/>
  <c r="G12"/>
  <c r="G11"/>
  <c r="G10"/>
  <c r="G9"/>
  <c r="G8"/>
  <c r="G7"/>
  <c r="G6"/>
  <c r="G15" s="1"/>
  <c r="I16" i="5"/>
  <c r="R15"/>
  <c r="Q15"/>
  <c r="P15"/>
  <c r="P16" s="1"/>
  <c r="O15"/>
  <c r="N15"/>
  <c r="M15"/>
  <c r="L15"/>
  <c r="K15"/>
  <c r="J15"/>
  <c r="I15"/>
  <c r="H15"/>
  <c r="H16" s="1"/>
  <c r="F15"/>
  <c r="E15"/>
  <c r="D15"/>
  <c r="C15"/>
  <c r="G14"/>
  <c r="G12"/>
  <c r="G11"/>
  <c r="G10"/>
  <c r="G9"/>
  <c r="G8"/>
  <c r="G7"/>
  <c r="G6"/>
  <c r="G15" s="1"/>
  <c r="U15" i="4"/>
  <c r="T15"/>
  <c r="T16" s="1"/>
  <c r="S15"/>
  <c r="Q15"/>
  <c r="Q16" s="1"/>
  <c r="P15"/>
  <c r="O15"/>
  <c r="O16" s="1"/>
  <c r="N15"/>
  <c r="M15"/>
  <c r="M16" s="1"/>
  <c r="L15"/>
  <c r="L16" s="1"/>
  <c r="K15"/>
  <c r="K16" s="1"/>
  <c r="I15"/>
  <c r="H15"/>
  <c r="G15"/>
  <c r="F15"/>
  <c r="E15"/>
  <c r="D15"/>
  <c r="C15"/>
  <c r="J14"/>
  <c r="J12"/>
  <c r="J11"/>
  <c r="J10"/>
  <c r="J9"/>
  <c r="J8"/>
  <c r="J7"/>
  <c r="J6"/>
  <c r="J15" s="1"/>
  <c r="R16" s="1"/>
  <c r="J44" i="3"/>
  <c r="J43"/>
  <c r="J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F28"/>
  <c r="D28"/>
  <c r="B28"/>
  <c r="J27"/>
  <c r="H27"/>
  <c r="F27"/>
  <c r="D27"/>
  <c r="B27"/>
  <c r="J26"/>
  <c r="H26"/>
  <c r="F26"/>
  <c r="B26"/>
  <c r="H25"/>
  <c r="F25"/>
  <c r="D25"/>
  <c r="B25"/>
  <c r="J24"/>
  <c r="H24"/>
  <c r="F24"/>
  <c r="D24"/>
  <c r="B24"/>
  <c r="J23"/>
  <c r="H23"/>
  <c r="F23"/>
  <c r="D23"/>
  <c r="B23"/>
  <c r="J22"/>
  <c r="H22"/>
  <c r="F22"/>
  <c r="D22"/>
  <c r="B22"/>
  <c r="J21"/>
  <c r="H21"/>
  <c r="F21"/>
  <c r="D21"/>
  <c r="B21"/>
  <c r="J20"/>
  <c r="H20"/>
  <c r="F20"/>
  <c r="D20"/>
  <c r="B20"/>
  <c r="J19"/>
  <c r="H19"/>
  <c r="F19"/>
  <c r="D19"/>
  <c r="B19"/>
  <c r="J18"/>
  <c r="H18"/>
  <c r="F18"/>
  <c r="D18"/>
  <c r="B18"/>
  <c r="J17"/>
  <c r="H17"/>
  <c r="F17"/>
  <c r="D17"/>
  <c r="B17"/>
  <c r="J16"/>
  <c r="H16"/>
  <c r="F16"/>
  <c r="D16"/>
  <c r="B16"/>
  <c r="J15"/>
  <c r="H15"/>
  <c r="F15"/>
  <c r="D15"/>
  <c r="B15"/>
  <c r="J14"/>
  <c r="H14"/>
  <c r="F14"/>
  <c r="D14"/>
  <c r="B14"/>
  <c r="J13"/>
  <c r="H13"/>
  <c r="F13"/>
  <c r="D13"/>
  <c r="B13"/>
  <c r="J12"/>
  <c r="H12"/>
  <c r="F12"/>
  <c r="D12"/>
  <c r="B12"/>
  <c r="J11"/>
  <c r="H11"/>
  <c r="F11"/>
  <c r="D11"/>
  <c r="B11"/>
  <c r="J10"/>
  <c r="H10"/>
  <c r="F10"/>
  <c r="D10"/>
  <c r="B10"/>
  <c r="J9"/>
  <c r="H9"/>
  <c r="F9"/>
  <c r="D9"/>
  <c r="B9"/>
  <c r="J8"/>
  <c r="H8"/>
  <c r="F8"/>
  <c r="D8"/>
  <c r="B8"/>
  <c r="J7"/>
  <c r="H7"/>
  <c r="F7"/>
  <c r="D7"/>
  <c r="B7"/>
  <c r="J6"/>
  <c r="H6"/>
  <c r="F6"/>
  <c r="D6"/>
  <c r="B6"/>
  <c r="J5"/>
  <c r="H5"/>
  <c r="F5"/>
  <c r="D5"/>
  <c r="B5"/>
  <c r="J4"/>
  <c r="H4"/>
  <c r="F4"/>
  <c r="D4"/>
  <c r="B4"/>
  <c r="J3"/>
  <c r="H3"/>
  <c r="H42" s="1"/>
  <c r="F3"/>
  <c r="F29" s="1"/>
  <c r="D3"/>
  <c r="D29" s="1"/>
  <c r="B3"/>
  <c r="B29" s="1"/>
  <c r="T4" i="7" l="1"/>
  <c r="T5"/>
  <c r="M16" i="6"/>
  <c r="Q16"/>
  <c r="U16"/>
  <c r="W16"/>
  <c r="Y16"/>
  <c r="N16"/>
  <c r="T16"/>
  <c r="V16"/>
  <c r="X16"/>
  <c r="N17"/>
  <c r="M16" i="5"/>
  <c r="K16"/>
  <c r="J16"/>
  <c r="L16"/>
  <c r="K17"/>
  <c r="O16"/>
  <c r="Q16"/>
  <c r="N16"/>
  <c r="N16" i="4"/>
  <c r="P16"/>
  <c r="S16"/>
  <c r="U16"/>
  <c r="N17"/>
  <c r="E31" i="3"/>
</calcChain>
</file>

<file path=xl/sharedStrings.xml><?xml version="1.0" encoding="utf-8"?>
<sst xmlns="http://schemas.openxmlformats.org/spreadsheetml/2006/main" count="1233" uniqueCount="516">
  <si>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</si>
  <si>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</si>
  <si>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</si>
  <si>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</si>
  <si>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</si>
  <si>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</si>
  <si>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</si>
  <si>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</si>
  <si>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</si>
  <si>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</si>
  <si>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</si>
  <si>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</si>
  <si>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</si>
  <si>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</si>
  <si>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</si>
  <si>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انواع لودر</t>
  </si>
  <si>
    <t>گاو آهن برگرداندار يكطرفه</t>
  </si>
  <si>
    <t xml:space="preserve">بذر كار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</si>
  <si>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</si>
  <si>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</si>
  <si>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</si>
  <si>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</si>
  <si>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بذركار كودكار خطي</t>
  </si>
  <si>
    <t xml:space="preserve">كولتيواتور ميان رديف </t>
  </si>
  <si>
    <t>مور بشقابي</t>
  </si>
  <si>
    <t>اگستراتور برقي</t>
  </si>
  <si>
    <t>گاوآهن قلمي</t>
  </si>
  <si>
    <t xml:space="preserve">عميق كار ( ديم ) </t>
  </si>
  <si>
    <t xml:space="preserve">هرس باغات </t>
  </si>
  <si>
    <t xml:space="preserve">موور كانديشنر </t>
  </si>
  <si>
    <t xml:space="preserve">شير دوش سيار </t>
  </si>
  <si>
    <t>گاوآهن بشقابي</t>
  </si>
  <si>
    <t xml:space="preserve">بذر كار خطي كار پنو ماتيك </t>
  </si>
  <si>
    <t xml:space="preserve">هرس چاي </t>
  </si>
  <si>
    <t xml:space="preserve">ريك </t>
  </si>
  <si>
    <t xml:space="preserve">شير دوش  ثابت </t>
  </si>
  <si>
    <t>خاك ورز حفاظتي</t>
  </si>
  <si>
    <t xml:space="preserve">رديف كار مكانيكي </t>
  </si>
  <si>
    <t xml:space="preserve">سر شاخه خرد كن </t>
  </si>
  <si>
    <t>بيلر</t>
  </si>
  <si>
    <t xml:space="preserve">شير سرد كن </t>
  </si>
  <si>
    <t>رتيواتور</t>
  </si>
  <si>
    <t xml:space="preserve">رديف كار پنو ماتيك </t>
  </si>
  <si>
    <t xml:space="preserve">خرد كن درختچه موز </t>
  </si>
  <si>
    <t xml:space="preserve">بيلر استوا نه اي  </t>
  </si>
  <si>
    <t xml:space="preserve">فيدر ميكسچر </t>
  </si>
  <si>
    <t>رتيواتور باغي</t>
  </si>
  <si>
    <t xml:space="preserve">بذر كار كود كار رديفي  پنو ماتيك </t>
  </si>
  <si>
    <t xml:space="preserve">هرس و تكريب خرما </t>
  </si>
  <si>
    <t xml:space="preserve">خرمنكوب پشت تراكتوري ساده  </t>
  </si>
  <si>
    <t xml:space="preserve">سيلو تراش </t>
  </si>
  <si>
    <t>رتيواتور سنسور دار</t>
  </si>
  <si>
    <t>ريز دانه كار (يونجه )</t>
  </si>
  <si>
    <t xml:space="preserve">گرده افشان خرما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</si>
  <si>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</si>
  <si>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</si>
  <si>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</si>
  <si>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ريز دانه كار رديفي ( پياز) </t>
  </si>
  <si>
    <t xml:space="preserve">سمپاش بوم دار خود گردان  </t>
  </si>
  <si>
    <t xml:space="preserve">سيب زميني كن </t>
  </si>
  <si>
    <t xml:space="preserve">مه پاش </t>
  </si>
  <si>
    <t>روتو تيلر</t>
  </si>
  <si>
    <t xml:space="preserve">كمبينات </t>
  </si>
  <si>
    <t xml:space="preserve">سمپاش بوم  دارپشت تراكتور </t>
  </si>
  <si>
    <t xml:space="preserve">چغندر كن </t>
  </si>
  <si>
    <t xml:space="preserve">ادوات مكانيزه جمع آوري كود </t>
  </si>
  <si>
    <t>ديسك</t>
  </si>
  <si>
    <t>كودپاش سانتريفوژ</t>
  </si>
  <si>
    <t xml:space="preserve">سمپاش پشت تراكتوري لانسي </t>
  </si>
  <si>
    <t>برداشت پياز</t>
  </si>
  <si>
    <t xml:space="preserve">آسياب </t>
  </si>
  <si>
    <t>پادلر</t>
  </si>
  <si>
    <t xml:space="preserve">غده كار سيب زميني  نيمه اتوماتيك </t>
  </si>
  <si>
    <t xml:space="preserve">سمپاش توربيني زراعي </t>
  </si>
  <si>
    <t>هد برداشت ذرت</t>
  </si>
  <si>
    <t xml:space="preserve">لاشه سوز </t>
  </si>
  <si>
    <t>لولر</t>
  </si>
  <si>
    <t xml:space="preserve">غده كار  سيب زميني اتوماتيك </t>
  </si>
  <si>
    <t xml:space="preserve">سمپاش توربيني باغي </t>
  </si>
  <si>
    <t xml:space="preserve">هد برداشت آفتابگردان </t>
  </si>
  <si>
    <t xml:space="preserve">شعله افكن </t>
  </si>
  <si>
    <t>لولر ليزري</t>
  </si>
  <si>
    <t>سير كار</t>
  </si>
  <si>
    <t xml:space="preserve">سمپاش زنبه اي و فرقوني </t>
  </si>
  <si>
    <t xml:space="preserve">هد برداشت كلزا </t>
  </si>
  <si>
    <t xml:space="preserve">انوع هيتر </t>
  </si>
  <si>
    <t>نهركن</t>
  </si>
  <si>
    <t xml:space="preserve">پيار كار زعفران </t>
  </si>
  <si>
    <t xml:space="preserve">سمپاش پشتي موتوري </t>
  </si>
  <si>
    <t xml:space="preserve">هد برداشت حبو بات </t>
  </si>
  <si>
    <t>انواع سيستمهاي كنترل روشنايي، دما و...</t>
  </si>
  <si>
    <t>مرز كش</t>
  </si>
  <si>
    <t>نشاكار خود گردان</t>
  </si>
  <si>
    <t xml:space="preserve">سمپاش الكترو استاتيك </t>
  </si>
  <si>
    <t xml:space="preserve">هد برداشت سويا </t>
  </si>
  <si>
    <t xml:space="preserve">موم دوزبرقي </t>
  </si>
  <si>
    <t>كولتيواتور مزرعه</t>
  </si>
  <si>
    <t xml:space="preserve">نشاء كار دور رديفه ( كاربر پياده) </t>
  </si>
  <si>
    <t>سمپاش ميكرونر</t>
  </si>
  <si>
    <t xml:space="preserve">كمباين  سيب زميني تراكتوري </t>
  </si>
  <si>
    <t xml:space="preserve">تجهيزات امور ابزيان </t>
  </si>
  <si>
    <t>هرس</t>
  </si>
  <si>
    <t>نشاء كار چهار رديفه ( كاربر پياده)</t>
  </si>
  <si>
    <t xml:space="preserve">مه ساز </t>
  </si>
  <si>
    <t>كمباين  چغندر تراكتوري</t>
  </si>
  <si>
    <t>فاروئر</t>
  </si>
  <si>
    <t>نشاء كار شش رديفه ( كاربر پياده)</t>
  </si>
  <si>
    <t xml:space="preserve">مولد باد </t>
  </si>
  <si>
    <t xml:space="preserve">خرمنكوب پشت تراكتوري برنج </t>
  </si>
  <si>
    <t xml:space="preserve">انواع هواده پرورش ماهي  </t>
  </si>
  <si>
    <t>بستر ساز</t>
  </si>
  <si>
    <t>ماشينهاي بانك نشاء</t>
  </si>
  <si>
    <t>پيش سرد كننده</t>
  </si>
  <si>
    <t xml:space="preserve">پوست كن برنج </t>
  </si>
  <si>
    <t xml:space="preserve">انواع غذا ده ابزيان </t>
  </si>
  <si>
    <t>مته چاله كن</t>
  </si>
  <si>
    <t xml:space="preserve">نشاء كار سبزي  وصيفي </t>
  </si>
  <si>
    <t xml:space="preserve">علف بر موتوري </t>
  </si>
  <si>
    <t xml:space="preserve">سفيد كن برنج </t>
  </si>
  <si>
    <t>انواع هواده</t>
  </si>
  <si>
    <t>كانال كن كود</t>
  </si>
  <si>
    <t>ساير با ذکر نام</t>
  </si>
  <si>
    <t>سایر با ذکر نام</t>
  </si>
  <si>
    <t xml:space="preserve">انوع خشك كن </t>
  </si>
  <si>
    <t xml:space="preserve">انواع سورتر ماهي </t>
  </si>
  <si>
    <t>ساقه خردكن</t>
  </si>
  <si>
    <t>شيكر خودگردان</t>
  </si>
  <si>
    <t>برداشت ميگو</t>
  </si>
  <si>
    <t xml:space="preserve">شيكر فرقوني  </t>
  </si>
  <si>
    <t>اكسيژن ساز</t>
  </si>
  <si>
    <t xml:space="preserve">شيكر پشتي موتوري  </t>
  </si>
  <si>
    <t xml:space="preserve">پخشكر اكسيژن </t>
  </si>
  <si>
    <t xml:space="preserve">شيكر تراكتوري </t>
  </si>
  <si>
    <t xml:space="preserve">انواع كانتر ماهي </t>
  </si>
  <si>
    <t>پوست كن گردو</t>
  </si>
  <si>
    <t>شمارنده تخم ماهي</t>
  </si>
  <si>
    <t>دانه كن انار</t>
  </si>
  <si>
    <t>فيش فايندر</t>
  </si>
  <si>
    <t xml:space="preserve">هسته گير زيتون </t>
  </si>
  <si>
    <t xml:space="preserve">انواع فيش پمپ </t>
  </si>
  <si>
    <t xml:space="preserve">روغن گير زيتون </t>
  </si>
  <si>
    <t xml:space="preserve">انواع پمپ برقي </t>
  </si>
  <si>
    <t xml:space="preserve">ميوه چين (مركبات و داه دار ها) </t>
  </si>
  <si>
    <t xml:space="preserve">انواع كيت هاي سنجش آب </t>
  </si>
  <si>
    <t xml:space="preserve">بالابر برداشت ميوه ( خرما) </t>
  </si>
  <si>
    <t xml:space="preserve">آنتن رادار </t>
  </si>
  <si>
    <t xml:space="preserve">بوجار ثابت </t>
  </si>
  <si>
    <r>
      <t xml:space="preserve"> مخصوص لنج صيادي</t>
    </r>
    <r>
      <rPr>
        <b/>
        <sz val="8"/>
        <color theme="1"/>
        <rFont val="Calibri"/>
        <family val="2"/>
      </rPr>
      <t>GPS</t>
    </r>
  </si>
  <si>
    <t>بوجارسيار</t>
  </si>
  <si>
    <t xml:space="preserve">تريلر چهار چرخ </t>
  </si>
  <si>
    <t xml:space="preserve">تريلر دو چرخ </t>
  </si>
  <si>
    <t>ليست ادوات كشاورزي</t>
  </si>
  <si>
    <t>ليست ادوات كشاورزي  استان اصفهان سال 93</t>
  </si>
  <si>
    <t xml:space="preserve"> خطي كار </t>
  </si>
  <si>
    <t>خطي كار كود كار</t>
  </si>
  <si>
    <t xml:space="preserve"> انواع گاوآهن قلمي وچيزل</t>
  </si>
  <si>
    <t xml:space="preserve">هرس پنوماتيك فرقوني </t>
  </si>
  <si>
    <t>هرس پنوماتيك تراكتوري</t>
  </si>
  <si>
    <t>هرس برقي</t>
  </si>
  <si>
    <t>رديف كار كود كار پنوماتيك</t>
  </si>
  <si>
    <t xml:space="preserve">سيب زميني   كارنيمه اتوماتيك </t>
  </si>
  <si>
    <t>ميكسر</t>
  </si>
  <si>
    <t xml:space="preserve"> سيب زميني كار اتوماتيك </t>
  </si>
  <si>
    <t>دانخوري اتوماتيك</t>
  </si>
  <si>
    <t>ابخوري اتوماتيك</t>
  </si>
  <si>
    <t>قفسهاي تمام اتومالتيك</t>
  </si>
  <si>
    <t>جمع كل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</si>
  <si>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</si>
  <si>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</si>
  <si>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</si>
  <si>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</si>
  <si>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</si>
  <si>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</si>
  <si>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</si>
  <si>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r>
      <t xml:space="preserve">وضعيت درجه مكانيز اسيون موجود محصولات عمده باغي شهرستان لنجان در سال </t>
    </r>
    <r>
      <rPr>
        <u/>
        <sz val="10"/>
        <rFont val="B Titr"/>
        <charset val="178"/>
      </rPr>
      <t>91-90</t>
    </r>
    <r>
      <rPr>
        <sz val="10"/>
        <rFont val="B Titr"/>
        <charset val="178"/>
      </rPr>
      <t xml:space="preserve">   </t>
    </r>
  </si>
  <si>
    <t>رديف</t>
  </si>
  <si>
    <t>نام محصول</t>
  </si>
  <si>
    <t>سطح زير كشت بارور (هكتار)</t>
  </si>
  <si>
    <t>متوسط عملكرد(كيلوگرم درهكتار)</t>
  </si>
  <si>
    <t xml:space="preserve">سطح زير كشت باغات  </t>
  </si>
  <si>
    <t>تهيه بستر</t>
  </si>
  <si>
    <t>داشت ساليانه</t>
  </si>
  <si>
    <t>برداشت</t>
  </si>
  <si>
    <t>باغات درجه 1</t>
  </si>
  <si>
    <t>باغات درجه دو</t>
  </si>
  <si>
    <t>باغات درجه سه</t>
  </si>
  <si>
    <t>احداث</t>
  </si>
  <si>
    <t>بارور</t>
  </si>
  <si>
    <t xml:space="preserve">خاكورزي </t>
  </si>
  <si>
    <t>كاشت</t>
  </si>
  <si>
    <t>خاكورزي</t>
  </si>
  <si>
    <t>سمپاشي</t>
  </si>
  <si>
    <t>كود دهي</t>
  </si>
  <si>
    <t>هرس ماشيني</t>
  </si>
  <si>
    <t>سرشاخه خرد كن</t>
  </si>
  <si>
    <t>آبياري تحت فشار</t>
  </si>
  <si>
    <t>با ماشين</t>
  </si>
  <si>
    <t>آفات وامراض</t>
  </si>
  <si>
    <t xml:space="preserve"> علفهاي هرز</t>
  </si>
  <si>
    <t>شيميايي</t>
  </si>
  <si>
    <t>دامي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</si>
  <si>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</si>
  <si>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</si>
  <si>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</si>
  <si>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</si>
  <si>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</si>
  <si>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</si>
  <si>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</si>
  <si>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</si>
  <si>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</si>
  <si>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</si>
  <si>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t xml:space="preserve">درجه هرعمليات </t>
  </si>
  <si>
    <t>درجه كل</t>
  </si>
  <si>
    <t xml:space="preserve"> درجه مكانيز اسيون محصولات عمده باغي شهرستان لنجان در سال92-91</t>
  </si>
  <si>
    <t>سطح زير كشت باغات در سال 92</t>
  </si>
  <si>
    <t>سطوح مكانيزه(هكتار)</t>
  </si>
  <si>
    <t>داشت</t>
  </si>
  <si>
    <t xml:space="preserve"> باغات بارور</t>
  </si>
  <si>
    <t>درجه 1</t>
  </si>
  <si>
    <t>درجه 2</t>
  </si>
  <si>
    <t>درجه 3</t>
  </si>
  <si>
    <t>درصد</t>
  </si>
  <si>
    <t xml:space="preserve">وضعيت درجه مكانيز اسيون موجود محصولات عمده باغي شهرستان لنجان در سال93   </t>
  </si>
  <si>
    <t>سطح زيركشت( هكتار)</t>
  </si>
  <si>
    <t>متوسط عملكرد( گيلو گرم در هكتار)</t>
  </si>
  <si>
    <t>سطح ( هكتار)</t>
  </si>
  <si>
    <t>چاله كني</t>
  </si>
  <si>
    <t>سمپاشي افات وامراض</t>
  </si>
  <si>
    <t>سمپاشي علفهاي هرز</t>
  </si>
  <si>
    <t>درجه3</t>
  </si>
  <si>
    <t>جمع بارور</t>
  </si>
  <si>
    <t>لانس دار</t>
  </si>
  <si>
    <t>توربيني</t>
  </si>
  <si>
    <t>موتوري</t>
  </si>
  <si>
    <t xml:space="preserve">دامي </t>
  </si>
  <si>
    <t>شيمايي</t>
  </si>
  <si>
    <t xml:space="preserve"> باغات درجه 1 = باغاتي كه امكان فعاليت در بين رديفها با اكثر تراكتورهاي معمول ( كمرشكن و غيركمرشكن مانند 285) وجود دارد.</t>
  </si>
  <si>
    <t xml:space="preserve">  باغات درجه 2 = باغاتي كه امكان فعاليت فقط با تراكتورهاي كوچك باغي مانند كمرشكنها در آنها وجود دارد.</t>
  </si>
  <si>
    <t xml:space="preserve">  باغات درجه 3 = باغاتي كه امكان تردد تراكتور در داخل آنها نبوده و فقط عملياتهاي ماشيني با دستگاههاي پرتابل يا ثابت انجام ميگيرد.</t>
  </si>
  <si>
    <t>درجه مكانيزاسيون تهيه بستر فقط براي باغات جديدالاحداث بوده و منظور از هرس ماشيني انجام عمليات هرس با ماشينهاي موتوري اعم از برقي،پنوماتيكي و ... ميباشد.</t>
  </si>
  <si>
    <t>درجه مكانيزاسيون محصولات اساسي زراعي شهرستان لنجان(سال زراعي 91-90)</t>
  </si>
  <si>
    <t>نوع عمليات</t>
  </si>
  <si>
    <t>نوع محصول</t>
  </si>
  <si>
    <t>كندم آبي</t>
  </si>
  <si>
    <t>گندم ديم</t>
  </si>
  <si>
    <t>جو آبي</t>
  </si>
  <si>
    <t>جوديم</t>
  </si>
  <si>
    <t>پنبه</t>
  </si>
  <si>
    <t>ذرت علوفه اي</t>
  </si>
  <si>
    <t>دانه  اي روغني</t>
  </si>
  <si>
    <t>يونجه</t>
  </si>
  <si>
    <t>ذرت دانهاي</t>
  </si>
  <si>
    <t>جغندر قند</t>
  </si>
  <si>
    <t>سيب زميني</t>
  </si>
  <si>
    <t>برنج</t>
  </si>
  <si>
    <t>پياز</t>
  </si>
  <si>
    <t xml:space="preserve">حبوبات آبي </t>
  </si>
  <si>
    <t>حبوبات ديم</t>
  </si>
  <si>
    <t>كلزا</t>
  </si>
  <si>
    <t>درجه عمليات</t>
  </si>
  <si>
    <t>سطح زير كشت(هكتار)</t>
  </si>
  <si>
    <t>ثانويه وتهيه بستر</t>
  </si>
  <si>
    <t>با انواع دستگاه  هاي كاشت</t>
  </si>
  <si>
    <t>با انواع بذر پاش (كود پاش سانتريفوژ)</t>
  </si>
  <si>
    <t>وجين ، سله شكني، خاكدهي پاي بوته</t>
  </si>
  <si>
    <t>با انواع ماشين  هاي برداشت</t>
  </si>
  <si>
    <t>در عمليات خاكورزي ، خاكورزي اوليه 100درصد در نظر گرفته مي شودو درستون درجه عمليات محاسبه مي گردد</t>
  </si>
  <si>
    <t>ميانگين عمليات</t>
  </si>
  <si>
    <t>در عمليات داشت  عهمليات سمپاشي 100در صد در نظر گرفته مي شود ودر ستون درجه عمليات محاسبه مي گردد</t>
  </si>
  <si>
    <t>درجه مكانيزاسيون كل</t>
  </si>
  <si>
    <t>درجه مكانيزاسيون محصولات اساسي زراعي   شهرستان لنجان (92-91)</t>
  </si>
  <si>
    <t>وضعيت درجه مكانيزاسيون موجود محصولات عمده زراعی   شهرستان لنجان در سال 93 ( به هكتار)</t>
  </si>
  <si>
    <t>نوع عملیات</t>
  </si>
  <si>
    <t>گندم آبي</t>
  </si>
  <si>
    <t>جوآبي</t>
  </si>
  <si>
    <t>جو ديم</t>
  </si>
  <si>
    <t>ذرت دانه اي</t>
  </si>
  <si>
    <t>دانه هاي روغني</t>
  </si>
  <si>
    <t>چغندر قند</t>
  </si>
  <si>
    <t>حبوبات آبي</t>
  </si>
  <si>
    <t>درحه عمليات</t>
  </si>
  <si>
    <t>سطح زیرکشت</t>
  </si>
  <si>
    <t xml:space="preserve"> خاك ورزي</t>
  </si>
  <si>
    <t>گاوآهن برگرداندار</t>
  </si>
  <si>
    <t>گاواهن قلمی</t>
  </si>
  <si>
    <t>خاك ورزي حفاظتي</t>
  </si>
  <si>
    <t>تهیه بستر</t>
  </si>
  <si>
    <t>خرد كردن كلوخه ها(‌ادوات غير فعال: ديسك، انواع كلتيواتور، ...)</t>
  </si>
  <si>
    <t>خرد كردن كلوخه ها(‌ادوات فعال: رتيواتور، روتوتيلر، سيكلوتيلر، ...)</t>
  </si>
  <si>
    <t xml:space="preserve"> تسطیح مرسوم</t>
  </si>
  <si>
    <t>تسطیح ليزري</t>
  </si>
  <si>
    <t>شیپرزنی</t>
  </si>
  <si>
    <t>پادلینگ</t>
  </si>
  <si>
    <t>کاشت</t>
  </si>
  <si>
    <t xml:space="preserve">کمبینات </t>
  </si>
  <si>
    <t>بذركاري</t>
  </si>
  <si>
    <t>کشت مستقیم</t>
  </si>
  <si>
    <t>نشاءکاری</t>
  </si>
  <si>
    <t>ریزدانه کاری</t>
  </si>
  <si>
    <t>غده کاری</t>
  </si>
  <si>
    <t>بذرپاشی (سانتریفوژ)</t>
  </si>
  <si>
    <t>كنترل علفهاي هرز</t>
  </si>
  <si>
    <t>سمپاش لانس دار - موتوری</t>
  </si>
  <si>
    <t>سمپاشی بومدار</t>
  </si>
  <si>
    <t>سمپاش توربینی</t>
  </si>
  <si>
    <t xml:space="preserve">سمپاش الکترواستاتیک،میکرونر ،شاسی بلند </t>
  </si>
  <si>
    <t xml:space="preserve">مبارزه با آفات وبيماريها </t>
  </si>
  <si>
    <t>کولتیواتور</t>
  </si>
  <si>
    <t>وجین کن</t>
  </si>
  <si>
    <t>سله شكني،خاكدهي پاي بوته</t>
  </si>
  <si>
    <t xml:space="preserve">کمباین </t>
  </si>
  <si>
    <t>دروگر</t>
  </si>
  <si>
    <t>مجموعه برداشت مکانیزه ویژه محصول</t>
  </si>
  <si>
    <t>چاپر</t>
  </si>
  <si>
    <t>سواتر</t>
  </si>
  <si>
    <t>موور-ریک-بیلر</t>
  </si>
  <si>
    <t>ساقه خرد كن</t>
  </si>
  <si>
    <t>جدول ثبت اطلاعات مربوط به ماشينهاي خود گردان به منظور محاسبه سطح (ضريب) مكانيزاسيون كشاورزي سال 91</t>
  </si>
  <si>
    <t>كدماشين</t>
  </si>
  <si>
    <t>نام ماشين</t>
  </si>
  <si>
    <t>توان       (اسب بخار)</t>
  </si>
  <si>
    <t>تعداد(دستگاه )</t>
  </si>
  <si>
    <t>مجموع توان(اسب بخار)</t>
  </si>
  <si>
    <t>ضريب استاندارد</t>
  </si>
  <si>
    <t>عمر ماشين(سال)</t>
  </si>
  <si>
    <t xml:space="preserve">تا 13 </t>
  </si>
  <si>
    <t>%75توان</t>
  </si>
  <si>
    <t>بيش از 13</t>
  </si>
  <si>
    <t>%50توان</t>
  </si>
  <si>
    <t>تا 7</t>
  </si>
  <si>
    <t>بيش از 7</t>
  </si>
  <si>
    <t>تا5</t>
  </si>
  <si>
    <t>بيش از5</t>
  </si>
  <si>
    <t>تراكتور</t>
  </si>
  <si>
    <t xml:space="preserve">توان 13 ساله </t>
  </si>
  <si>
    <t>54-44</t>
  </si>
  <si>
    <t>يونيورسال(روماني)455</t>
  </si>
  <si>
    <t>37-65</t>
  </si>
  <si>
    <t>يونيورسال(روماني)650</t>
  </si>
  <si>
    <t>51-45</t>
  </si>
  <si>
    <t>فرگوسن240</t>
  </si>
  <si>
    <t>47-47</t>
  </si>
  <si>
    <t>فرگوسن135</t>
  </si>
  <si>
    <t>42-62</t>
  </si>
  <si>
    <t>فرگوسن165</t>
  </si>
  <si>
    <t>30-75</t>
  </si>
  <si>
    <t>فرگوسن 285</t>
  </si>
  <si>
    <t>29-75</t>
  </si>
  <si>
    <t>فرگوسن 185</t>
  </si>
  <si>
    <t>27-82</t>
  </si>
  <si>
    <t>فرگوسن299</t>
  </si>
  <si>
    <t>25-84</t>
  </si>
  <si>
    <t>فرگوسن800</t>
  </si>
  <si>
    <t>15-110</t>
  </si>
  <si>
    <t>فرگوسن 399</t>
  </si>
  <si>
    <t>7-155</t>
  </si>
  <si>
    <t>فرگوسن 6290</t>
  </si>
  <si>
    <t>46-48</t>
  </si>
  <si>
    <t>جاندیر1030</t>
  </si>
  <si>
    <t>43-60</t>
  </si>
  <si>
    <t>جاندیر2030</t>
  </si>
  <si>
    <t>36-74</t>
  </si>
  <si>
    <t>جاندیر2040</t>
  </si>
  <si>
    <t>28-78</t>
  </si>
  <si>
    <t>جاندیر2130</t>
  </si>
  <si>
    <t>19-100</t>
  </si>
  <si>
    <t>جاندیر3130</t>
  </si>
  <si>
    <t>17-106</t>
  </si>
  <si>
    <t>جاندیر3140</t>
  </si>
  <si>
    <t>18-106</t>
  </si>
  <si>
    <t>جاندیر3350</t>
  </si>
  <si>
    <t>13-120</t>
  </si>
  <si>
    <t>جاندیر4230</t>
  </si>
  <si>
    <t>4-180</t>
  </si>
  <si>
    <t>جاندیر4560</t>
  </si>
  <si>
    <t>12-122</t>
  </si>
  <si>
    <t>نیوهلند125</t>
  </si>
  <si>
    <t>9-155</t>
  </si>
  <si>
    <t>نیوهلند155</t>
  </si>
  <si>
    <t>نیوهلند6090</t>
  </si>
  <si>
    <t>8-155</t>
  </si>
  <si>
    <t>والترا 8400</t>
  </si>
  <si>
    <t>3-184</t>
  </si>
  <si>
    <t>والتراT171</t>
  </si>
  <si>
    <t>57-41</t>
  </si>
  <si>
    <t>یوروپارس50B</t>
  </si>
  <si>
    <t>60-40</t>
  </si>
  <si>
    <t>یوروپارس 400</t>
  </si>
  <si>
    <t>59-40</t>
  </si>
  <si>
    <t>یوروپارس 404</t>
  </si>
  <si>
    <t>26-82</t>
  </si>
  <si>
    <t>یوروپارس 824</t>
  </si>
  <si>
    <t>بی ام600</t>
  </si>
  <si>
    <t>بی ام650</t>
  </si>
  <si>
    <t>بی ام800</t>
  </si>
  <si>
    <t>45-55</t>
  </si>
  <si>
    <t>تيم554</t>
  </si>
  <si>
    <t>22-94</t>
  </si>
  <si>
    <t>تيم904</t>
  </si>
  <si>
    <t>61-38</t>
  </si>
  <si>
    <t>گلدونی238</t>
  </si>
  <si>
    <t>62-38</t>
  </si>
  <si>
    <t>گلدونی 938</t>
  </si>
  <si>
    <t>65-30</t>
  </si>
  <si>
    <t>گلدونی 930</t>
  </si>
  <si>
    <t>گلدونی 230</t>
  </si>
  <si>
    <t>56-41</t>
  </si>
  <si>
    <t>گلدونی 341</t>
  </si>
  <si>
    <t>69-25</t>
  </si>
  <si>
    <t>کوبوتا</t>
  </si>
  <si>
    <t>_</t>
  </si>
  <si>
    <t>ایساکی</t>
  </si>
  <si>
    <t>72-20</t>
  </si>
  <si>
    <t>DTMداروانا200</t>
  </si>
  <si>
    <t>باغي هينو</t>
  </si>
  <si>
    <t>39-65</t>
  </si>
  <si>
    <t>فيات640</t>
  </si>
  <si>
    <t>هلدر</t>
  </si>
  <si>
    <t>ماهیندرا 6000</t>
  </si>
  <si>
    <t>31-75</t>
  </si>
  <si>
    <t>ITM750</t>
  </si>
  <si>
    <t>5-160</t>
  </si>
  <si>
    <t>سام 150</t>
  </si>
  <si>
    <t>اکراین</t>
  </si>
  <si>
    <t>ارويد</t>
  </si>
  <si>
    <t>23-90</t>
  </si>
  <si>
    <t>يوتو904</t>
  </si>
  <si>
    <t>تافه</t>
  </si>
  <si>
    <t>اشتاير</t>
  </si>
  <si>
    <t>20-95</t>
  </si>
  <si>
    <t>بلاروس921</t>
  </si>
  <si>
    <t>سپاهان</t>
  </si>
  <si>
    <t>14-120</t>
  </si>
  <si>
    <t>كيس</t>
  </si>
  <si>
    <t>كمباين وچاپر خودگردان</t>
  </si>
  <si>
    <t>توان 7 ساله</t>
  </si>
  <si>
    <t>83-110</t>
  </si>
  <si>
    <t>جاندیر955</t>
  </si>
  <si>
    <t>82-120</t>
  </si>
  <si>
    <t>جاندیر1055</t>
  </si>
  <si>
    <t>80-140</t>
  </si>
  <si>
    <t>جاندیر1165</t>
  </si>
  <si>
    <t>76-203</t>
  </si>
  <si>
    <t>نیوهلند TC56</t>
  </si>
  <si>
    <t>75-206</t>
  </si>
  <si>
    <t>نیوهلند 5070</t>
  </si>
  <si>
    <t>81-125</t>
  </si>
  <si>
    <t>سهند 68S</t>
  </si>
  <si>
    <t>کلاس</t>
  </si>
  <si>
    <t>84-100</t>
  </si>
  <si>
    <t>فرگوسن520</t>
  </si>
  <si>
    <t>79-185</t>
  </si>
  <si>
    <t>كلاس مدیون</t>
  </si>
  <si>
    <t>78-200</t>
  </si>
  <si>
    <t>سمپو65</t>
  </si>
  <si>
    <t>85-65</t>
  </si>
  <si>
    <t>كمباين برنج فوتون23</t>
  </si>
  <si>
    <t>كمباين برنج سوزكي</t>
  </si>
  <si>
    <t>چاپر خودگردان</t>
  </si>
  <si>
    <t xml:space="preserve">انواع تيلر ،دروگر،سمپاش موتوري (پشتي ،فرقوني وزنبه اي)  </t>
  </si>
  <si>
    <t>توان 5 ساله</t>
  </si>
  <si>
    <t xml:space="preserve"> انواع تیلر</t>
  </si>
  <si>
    <t xml:space="preserve">انواع دروگر </t>
  </si>
  <si>
    <t>انواع سمپاش موتوری پشتی،فرقوني وزنبه اي</t>
  </si>
  <si>
    <t>جمع توان</t>
  </si>
  <si>
    <t>سطح زير كشت</t>
  </si>
  <si>
    <t>ضريب</t>
  </si>
  <si>
    <t>جدول ثبت اطلاعات مربوط به ماشينهاي خود گردان به منظور محاسبه سطح (ضريب) واقعي واستاندارد مكانيزاسيون كشاورزي سال92 شهرستان  لنجان</t>
  </si>
  <si>
    <t xml:space="preserve">       مجموع توان واقعي (اسب بخار)</t>
  </si>
  <si>
    <t xml:space="preserve">مجموع توان استاندارد ( اسب بخار) </t>
  </si>
  <si>
    <t>تا 13 سال</t>
  </si>
  <si>
    <t>بيش از 13 سال</t>
  </si>
  <si>
    <t>فرگوسن475</t>
  </si>
  <si>
    <t>فرگوسن485</t>
  </si>
  <si>
    <t>6-160</t>
  </si>
  <si>
    <t>جاندیر4450</t>
  </si>
  <si>
    <t>گلدونی 950</t>
  </si>
  <si>
    <t>21-94</t>
  </si>
  <si>
    <t>سام 95</t>
  </si>
  <si>
    <t>66-25</t>
  </si>
  <si>
    <t>63-35</t>
  </si>
  <si>
    <t>لديني135</t>
  </si>
  <si>
    <t>لديني165</t>
  </si>
  <si>
    <t>تيم1003</t>
  </si>
  <si>
    <t>کلاس630C</t>
  </si>
  <si>
    <t>تا 7 سال</t>
  </si>
  <si>
    <t>بيش از  7 سال</t>
  </si>
  <si>
    <t>چاپر خودگردان روسي</t>
  </si>
  <si>
    <t>چاپر خودگردان كلاس</t>
  </si>
  <si>
    <t>تا5 سال</t>
  </si>
  <si>
    <t>بيش از5 سال</t>
  </si>
  <si>
    <t>91-7</t>
  </si>
  <si>
    <t>92-12</t>
  </si>
  <si>
    <t>يونجه چين  دوچرخ</t>
  </si>
  <si>
    <t>93-5</t>
  </si>
  <si>
    <t>ضريب( واقعي ستون 11-  استاندارد ستون 12)</t>
  </si>
  <si>
    <t>سال</t>
  </si>
  <si>
    <t>سطح زراعي</t>
  </si>
  <si>
    <t>سطح باغي</t>
  </si>
  <si>
    <t>87-88</t>
  </si>
  <si>
    <t>88-89</t>
  </si>
  <si>
    <t>89-90</t>
  </si>
  <si>
    <t>90-91</t>
  </si>
  <si>
    <t>91-92</t>
  </si>
  <si>
    <t>ميانگين 5ساله</t>
  </si>
  <si>
    <t>سطح ايش كه درآن عمليات مكانيزه انجام مي گردد</t>
  </si>
  <si>
    <t>جمع سطح</t>
  </si>
  <si>
    <t xml:space="preserve">جدول  محاسبه سطح (ضريب) واقعي واستاندارد مكانيزاسيون كشاورزي شهرستان لنجان  سال93 </t>
  </si>
  <si>
    <t>ارويد254</t>
  </si>
  <si>
    <t>ارويد354</t>
  </si>
  <si>
    <t>تيم 1003</t>
  </si>
  <si>
    <t>سال زراعي</t>
  </si>
  <si>
    <t>92-93</t>
  </si>
  <si>
    <t>ميانگين 5 ساله</t>
  </si>
  <si>
    <t xml:space="preserve">سطح ايش 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</si>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</sst>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8"/>
      <color theme="1"/>
      <name val="B Titr"/>
      <charset val="178"/>
    </font>
    <font>
      <b/>
      <sz val="11"/>
      <color theme="1"/>
      <name val="B Titr"/>
      <charset val="178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indexed="8"/>
      <name val="B Titr"/>
      <charset val="178"/>
    </font>
    <font>
      <b/>
      <sz val="8"/>
      <color theme="1"/>
      <name val="Calibri"/>
      <family val="2"/>
    </font>
    <font>
      <sz val="11"/>
      <color theme="1"/>
      <name val="B Titr"/>
      <charset val="178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name val="B Titr"/>
      <charset val="178"/>
    </font>
    <font>
      <sz val="7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b/>
      <sz val="7"/>
      <color theme="1"/>
      <name val="Calibri"/>
      <family val="2"/>
    </font>
    <font>
      <sz val="10"/>
      <name val="B Titr"/>
      <charset val="178"/>
    </font>
    <font>
      <u/>
      <sz val="10"/>
      <name val="B Titr"/>
      <charset val="178"/>
    </font>
    <font>
      <sz val="7"/>
      <name val="B Titr"/>
      <charset val="178"/>
    </font>
    <font>
      <sz val="7"/>
      <name val="Arial"/>
      <family val="2"/>
    </font>
    <font>
      <sz val="9"/>
      <name val="B Titr"/>
      <charset val="178"/>
    </font>
    <font>
      <sz val="9"/>
      <name val="Arial"/>
      <family val="2"/>
    </font>
    <font>
      <sz val="8"/>
      <name val="B Titr"/>
      <charset val="178"/>
    </font>
    <font>
      <sz val="8"/>
      <name val="Arial"/>
      <family val="2"/>
    </font>
    <font>
      <sz val="10"/>
      <name val="Arial"/>
      <family val="2"/>
    </font>
    <font>
      <sz val="11"/>
      <name val="B Titr"/>
      <charset val="178"/>
    </font>
    <font>
      <b/>
      <sz val="8"/>
      <name val="B Titr"/>
      <charset val="178"/>
    </font>
    <font>
      <b/>
      <sz val="11"/>
      <name val="B Titr"/>
      <charset val="178"/>
    </font>
    <font>
      <b/>
      <sz val="11"/>
      <color theme="1"/>
      <name val="B Mitra"/>
      <charset val="178"/>
    </font>
    <font>
      <b/>
      <shadow/>
      <sz val="7"/>
      <color theme="1"/>
      <name val="B Titr"/>
      <charset val="178"/>
    </font>
    <font>
      <b/>
      <shadow/>
      <sz val="8"/>
      <color theme="1"/>
      <name val="B Titr"/>
      <charset val="178"/>
    </font>
    <font>
      <shadow/>
      <sz val="8"/>
      <color theme="1"/>
      <name val="B Titr"/>
      <charset val="178"/>
    </font>
    <font>
      <sz val="8"/>
      <color theme="1"/>
      <name val="B Titr"/>
      <charset val="178"/>
    </font>
    <font>
      <sz val="7"/>
      <color indexed="8"/>
      <name val="B Titr"/>
      <charset val="178"/>
    </font>
    <font>
      <i/>
      <sz val="7"/>
      <name val="B Titr"/>
      <charset val="178"/>
    </font>
    <font>
      <sz val="12"/>
      <color theme="1"/>
      <name val="B Titr"/>
      <charset val="178"/>
    </font>
    <font>
      <sz val="7.5"/>
      <color theme="1"/>
      <name val="B Titr"/>
      <charset val="178"/>
    </font>
    <font>
      <sz val="7.5"/>
      <name val="B Titr"/>
      <charset val="178"/>
    </font>
    <font>
      <sz val="7.5"/>
      <color rgb="FFFF0000"/>
      <name val="B Titr"/>
      <charset val="178"/>
    </font>
    <font>
      <sz val="7.5"/>
      <color theme="1"/>
      <name val="Calibri"/>
      <family val="2"/>
      <scheme val="minor"/>
    </font>
    <font>
      <sz val="9"/>
      <color theme="1"/>
      <name val="B Titr"/>
      <charset val="178"/>
    </font>
    <font>
      <sz val="10"/>
      <name val="Arial"/>
      <charset val="178"/>
    </font>
    <font>
      <sz val="7.5"/>
      <color indexed="10"/>
      <name val="B Titr"/>
      <charset val="178"/>
    </font>
    <font>
      <sz val="7"/>
      <color theme="1"/>
      <name val="B Titr"/>
      <charset val="178"/>
    </font>
    <font>
      <sz val="7"/>
      <color theme="1"/>
      <name val="Calibri"/>
      <family val="2"/>
      <scheme val="minor"/>
    </font>
    <font>
      <sz val="7"/>
      <color rgb="FFFF0000"/>
      <name val="B Titr"/>
      <charset val="178"/>
    </font>
  </fonts>
  <fills count="3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56">
    <xf numFmtId="0" fontId="0" fillId="0" borderId="0" xfId="0"/>
    <xf numFmtId="0" fontId="6" fillId="0" borderId="1" xfId="2" applyFont="1" applyBorder="1" applyAlignment="1">
      <alignment horizontal="center" wrapText="1" readingOrder="2"/>
    </xf>
    <xf numFmtId="0" fontId="6" fillId="3" borderId="1" xfId="2" applyFont="1" applyFill="1" applyBorder="1" applyAlignment="1">
      <alignment horizontal="center" wrapText="1" readingOrder="2"/>
    </xf>
    <xf numFmtId="0" fontId="2" fillId="2" borderId="1" xfId="1" applyFont="1" applyFill="1" applyBorder="1" applyAlignment="1">
      <alignment horizontal="center" wrapText="1" readingOrder="2"/>
    </xf>
    <xf numFmtId="0" fontId="6" fillId="0" borderId="1" xfId="2" applyFont="1" applyBorder="1" applyAlignment="1">
      <alignment horizontal="left" wrapText="1" readingOrder="2"/>
    </xf>
    <xf numFmtId="0" fontId="6" fillId="0" borderId="1" xfId="3" applyFont="1" applyBorder="1" applyAlignment="1">
      <alignment horizontal="center" wrapText="1" readingOrder="2"/>
    </xf>
    <xf numFmtId="0" fontId="6" fillId="5" borderId="1" xfId="3" applyFont="1" applyFill="1" applyBorder="1" applyAlignment="1">
      <alignment horizontal="center" wrapText="1" readingOrder="2"/>
    </xf>
    <xf numFmtId="0" fontId="6" fillId="5" borderId="1" xfId="2" applyFont="1" applyFill="1" applyBorder="1" applyAlignment="1">
      <alignment horizontal="center" wrapText="1" readingOrder="2"/>
    </xf>
    <xf numFmtId="0" fontId="6" fillId="4" borderId="1" xfId="2" applyFont="1" applyFill="1" applyBorder="1" applyAlignment="1">
      <alignment horizontal="center" wrapText="1" readingOrder="2"/>
    </xf>
    <xf numFmtId="0" fontId="6" fillId="3" borderId="1" xfId="3" applyFont="1" applyFill="1" applyBorder="1" applyAlignment="1">
      <alignment horizontal="center" wrapText="1" readingOrder="2"/>
    </xf>
    <xf numFmtId="0" fontId="6" fillId="4" borderId="1" xfId="3" applyFont="1" applyFill="1" applyBorder="1" applyAlignment="1">
      <alignment horizontal="center" wrapText="1" readingOrder="2"/>
    </xf>
    <xf numFmtId="0" fontId="0" fillId="0" borderId="0" xfId="0" applyAlignment="1"/>
    <xf numFmtId="0" fontId="4" fillId="2" borderId="1" xfId="1" applyFont="1" applyFill="1" applyBorder="1" applyAlignment="1">
      <alignment horizontal="center" readingOrder="2"/>
    </xf>
    <xf numFmtId="0" fontId="2" fillId="0" borderId="1" xfId="1" applyFont="1" applyBorder="1" applyAlignment="1">
      <alignment horizontal="center" wrapText="1" readingOrder="2"/>
    </xf>
    <xf numFmtId="0" fontId="1" fillId="0" borderId="0" xfId="1" applyAlignment="1">
      <alignment horizontal="center" readingOrder="2"/>
    </xf>
    <xf numFmtId="0" fontId="0" fillId="0" borderId="0" xfId="0" applyAlignment="1">
      <alignment horizontal="center" readingOrder="2"/>
    </xf>
    <xf numFmtId="0" fontId="2" fillId="2" borderId="1" xfId="0" applyFont="1" applyFill="1" applyBorder="1" applyAlignment="1">
      <alignment horizontal="center" wrapText="1" readingOrder="2"/>
    </xf>
    <xf numFmtId="0" fontId="6" fillId="3" borderId="1" xfId="2" applyFont="1" applyFill="1" applyBorder="1" applyAlignment="1">
      <alignment horizontal="left" wrapText="1" readingOrder="2"/>
    </xf>
    <xf numFmtId="0" fontId="4" fillId="2" borderId="1" xfId="0" applyFont="1" applyFill="1" applyBorder="1" applyAlignment="1"/>
    <xf numFmtId="0" fontId="2" fillId="0" borderId="1" xfId="0" applyFont="1" applyBorder="1" applyAlignment="1">
      <alignment horizontal="left" wrapText="1" readingOrder="2"/>
    </xf>
    <xf numFmtId="0" fontId="9" fillId="2" borderId="1" xfId="0" applyFont="1" applyFill="1" applyBorder="1" applyAlignment="1">
      <alignment vertical="center" wrapText="1" readingOrder="2"/>
    </xf>
    <xf numFmtId="0" fontId="9" fillId="2" borderId="2" xfId="0" applyFont="1" applyFill="1" applyBorder="1" applyAlignment="1">
      <alignment vertical="center" wrapText="1" readingOrder="2"/>
    </xf>
    <xf numFmtId="0" fontId="0" fillId="0" borderId="0" xfId="0" applyAlignment="1">
      <alignment vertical="center"/>
    </xf>
    <xf numFmtId="0" fontId="9" fillId="3" borderId="1" xfId="0" applyFont="1" applyFill="1" applyBorder="1" applyAlignment="1">
      <alignment vertical="center" wrapText="1" readingOrder="2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10" fillId="0" borderId="1" xfId="2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2" applyFont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wrapText="1" readingOrder="2"/>
    </xf>
    <xf numFmtId="0" fontId="3" fillId="2" borderId="6" xfId="0" applyFont="1" applyFill="1" applyBorder="1" applyAlignment="1">
      <alignment horizontal="center" wrapText="1" readingOrder="2"/>
    </xf>
    <xf numFmtId="0" fontId="3" fillId="2" borderId="7" xfId="0" applyFont="1" applyFill="1" applyBorder="1" applyAlignment="1">
      <alignment horizontal="center" wrapText="1" readingOrder="2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center" vertical="top"/>
    </xf>
    <xf numFmtId="0" fontId="17" fillId="9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1" fontId="17" fillId="8" borderId="1" xfId="0" applyNumberFormat="1" applyFont="1" applyFill="1" applyBorder="1" applyAlignment="1">
      <alignment horizontal="center" vertical="top"/>
    </xf>
    <xf numFmtId="0" fontId="17" fillId="10" borderId="1" xfId="0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2" fontId="19" fillId="11" borderId="1" xfId="0" applyNumberFormat="1" applyFont="1" applyFill="1" applyBorder="1" applyAlignment="1">
      <alignment horizontal="center" vertical="top"/>
    </xf>
    <xf numFmtId="2" fontId="19" fillId="12" borderId="1" xfId="0" applyNumberFormat="1" applyFont="1" applyFill="1" applyBorder="1" applyAlignment="1">
      <alignment horizontal="center" vertical="top"/>
    </xf>
    <xf numFmtId="2" fontId="20" fillId="0" borderId="0" xfId="0" applyNumberFormat="1" applyFont="1" applyAlignment="1">
      <alignment horizontal="center" vertical="top"/>
    </xf>
    <xf numFmtId="0" fontId="21" fillId="6" borderId="10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4" fontId="21" fillId="13" borderId="1" xfId="0" applyNumberFormat="1" applyFont="1" applyFill="1" applyBorder="1" applyAlignment="1">
      <alignment horizontal="left" vertical="center" wrapText="1"/>
    </xf>
    <xf numFmtId="2" fontId="21" fillId="11" borderId="1" xfId="0" applyNumberFormat="1" applyFont="1" applyFill="1" applyBorder="1" applyAlignment="1">
      <alignment horizontal="left" wrapText="1"/>
    </xf>
    <xf numFmtId="164" fontId="21" fillId="0" borderId="1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164" fontId="21" fillId="13" borderId="13" xfId="0" applyNumberFormat="1" applyFont="1" applyFill="1" applyBorder="1" applyAlignment="1">
      <alignment horizontal="left" vertical="center" wrapText="1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horizontal="center" vertical="center"/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13" borderId="1" xfId="0" applyNumberFormat="1" applyFont="1" applyFill="1" applyBorder="1" applyAlignment="1" applyProtection="1">
      <alignment horizontal="center" vertical="center"/>
    </xf>
    <xf numFmtId="164" fontId="21" fillId="11" borderId="1" xfId="0" applyNumberFormat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2" fontId="21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readingOrder="2"/>
      <protection locked="0"/>
    </xf>
    <xf numFmtId="2" fontId="25" fillId="15" borderId="1" xfId="0" applyNumberFormat="1" applyFont="1" applyFill="1" applyBorder="1" applyAlignment="1">
      <alignment horizontal="center" vertical="center" wrapText="1" readingOrder="2"/>
    </xf>
    <xf numFmtId="2" fontId="21" fillId="15" borderId="1" xfId="0" applyNumberFormat="1" applyFont="1" applyFill="1" applyBorder="1" applyAlignment="1">
      <alignment horizontal="center" vertical="center" wrapText="1" readingOrder="2"/>
    </xf>
    <xf numFmtId="2" fontId="21" fillId="15" borderId="1" xfId="0" applyNumberFormat="1" applyFont="1" applyFill="1" applyBorder="1" applyAlignment="1">
      <alignment horizontal="center" vertical="center"/>
    </xf>
    <xf numFmtId="1" fontId="25" fillId="8" borderId="1" xfId="0" applyNumberFormat="1" applyFont="1" applyFill="1" applyBorder="1" applyAlignment="1">
      <alignment horizontal="center" vertical="center" wrapText="1" readingOrder="2"/>
    </xf>
    <xf numFmtId="1" fontId="25" fillId="16" borderId="1" xfId="0" applyNumberFormat="1" applyFont="1" applyFill="1" applyBorder="1" applyAlignment="1">
      <alignment horizontal="center" vertical="center" wrapText="1" readingOrder="2"/>
    </xf>
    <xf numFmtId="2" fontId="21" fillId="12" borderId="1" xfId="0" applyNumberFormat="1" applyFont="1" applyFill="1" applyBorder="1" applyAlignment="1">
      <alignment horizontal="center" vertical="center"/>
    </xf>
    <xf numFmtId="2" fontId="25" fillId="15" borderId="8" xfId="0" applyNumberFormat="1" applyFont="1" applyFill="1" applyBorder="1" applyAlignment="1">
      <alignment horizontal="center" vertical="center" textRotation="90" wrapText="1" readingOrder="2"/>
    </xf>
    <xf numFmtId="2" fontId="25" fillId="15" borderId="1" xfId="0" applyNumberFormat="1" applyFont="1" applyFill="1" applyBorder="1" applyAlignment="1">
      <alignment horizontal="center" vertical="center" textRotation="90" wrapText="1" readingOrder="2"/>
    </xf>
    <xf numFmtId="1" fontId="25" fillId="17" borderId="1" xfId="0" applyNumberFormat="1" applyFont="1" applyFill="1" applyBorder="1" applyAlignment="1">
      <alignment horizontal="center" vertical="center" wrapText="1" readingOrder="2"/>
    </xf>
    <xf numFmtId="1" fontId="25" fillId="6" borderId="1" xfId="0" applyNumberFormat="1" applyFont="1" applyFill="1" applyBorder="1" applyAlignment="1">
      <alignment horizontal="center" vertical="center" wrapText="1" readingOrder="2"/>
    </xf>
    <xf numFmtId="2" fontId="25" fillId="11" borderId="1" xfId="0" applyNumberFormat="1" applyFont="1" applyFill="1" applyBorder="1" applyAlignment="1">
      <alignment horizontal="center" vertical="center" wrapText="1" readingOrder="2"/>
    </xf>
    <xf numFmtId="1" fontId="25" fillId="3" borderId="1" xfId="0" applyNumberFormat="1" applyFont="1" applyFill="1" applyBorder="1" applyAlignment="1">
      <alignment horizontal="center" vertical="center" wrapText="1" readingOrder="2"/>
    </xf>
    <xf numFmtId="1" fontId="25" fillId="18" borderId="1" xfId="0" applyNumberFormat="1" applyFont="1" applyFill="1" applyBorder="1" applyAlignment="1">
      <alignment horizontal="center" vertical="center" wrapText="1" readingOrder="2"/>
    </xf>
    <xf numFmtId="2" fontId="21" fillId="10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 readingOrder="2"/>
    </xf>
    <xf numFmtId="0" fontId="28" fillId="4" borderId="1" xfId="0" applyFont="1" applyFill="1" applyBorder="1" applyAlignment="1" applyProtection="1">
      <alignment horizontal="center" vertical="center" wrapText="1" readingOrder="2"/>
      <protection locked="0"/>
    </xf>
    <xf numFmtId="0" fontId="29" fillId="4" borderId="1" xfId="0" applyFont="1" applyFill="1" applyBorder="1" applyAlignment="1" applyProtection="1">
      <alignment horizontal="center" vertical="center" wrapText="1" readingOrder="2"/>
      <protection locked="0"/>
    </xf>
    <xf numFmtId="0" fontId="30" fillId="3" borderId="1" xfId="0" applyFont="1" applyFill="1" applyBorder="1" applyAlignment="1" applyProtection="1">
      <alignment horizontal="center" vertical="center" wrapText="1" readingOrder="2"/>
      <protection locked="0"/>
    </xf>
    <xf numFmtId="0" fontId="21" fillId="0" borderId="1" xfId="0" applyFont="1" applyBorder="1" applyProtection="1"/>
    <xf numFmtId="0" fontId="2" fillId="18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31" fillId="19" borderId="1" xfId="0" applyFont="1" applyFill="1" applyBorder="1" applyAlignment="1" applyProtection="1">
      <alignment horizontal="center" vertical="center" wrapText="1" readingOrder="2"/>
      <protection locked="0"/>
    </xf>
    <xf numFmtId="2" fontId="21" fillId="4" borderId="1" xfId="0" applyNumberFormat="1" applyFont="1" applyFill="1" applyBorder="1" applyProtection="1"/>
    <xf numFmtId="0" fontId="31" fillId="20" borderId="1" xfId="0" applyFont="1" applyFill="1" applyBorder="1" applyAlignment="1" applyProtection="1">
      <alignment horizontal="center" vertical="center" wrapText="1" readingOrder="2"/>
      <protection locked="0"/>
    </xf>
    <xf numFmtId="0" fontId="31" fillId="21" borderId="1" xfId="0" applyFont="1" applyFill="1" applyBorder="1" applyAlignment="1" applyProtection="1">
      <alignment horizontal="center" vertical="center" wrapText="1" readingOrder="2"/>
      <protection locked="0"/>
    </xf>
    <xf numFmtId="0" fontId="21" fillId="3" borderId="1" xfId="0" applyFont="1" applyFill="1" applyBorder="1" applyProtection="1"/>
    <xf numFmtId="0" fontId="31" fillId="22" borderId="1" xfId="0" applyFont="1" applyFill="1" applyBorder="1" applyAlignment="1" applyProtection="1">
      <alignment horizontal="center" vertical="center" wrapText="1" readingOrder="2"/>
      <protection locked="0"/>
    </xf>
    <xf numFmtId="0" fontId="31" fillId="23" borderId="1" xfId="0" applyFont="1" applyFill="1" applyBorder="1" applyAlignment="1" applyProtection="1">
      <alignment horizontal="center" vertical="center" wrapText="1" readingOrder="2"/>
      <protection locked="0"/>
    </xf>
    <xf numFmtId="0" fontId="31" fillId="18" borderId="1" xfId="0" applyFont="1" applyFill="1" applyBorder="1" applyAlignment="1" applyProtection="1">
      <alignment horizontal="center" vertical="center" wrapText="1" readingOrder="2"/>
      <protection locked="0"/>
    </xf>
    <xf numFmtId="0" fontId="32" fillId="17" borderId="1" xfId="0" applyFont="1" applyFill="1" applyBorder="1" applyAlignment="1" applyProtection="1">
      <alignment horizontal="center" vertical="center" wrapText="1" readingOrder="2"/>
      <protection locked="0"/>
    </xf>
    <xf numFmtId="2" fontId="17" fillId="4" borderId="1" xfId="0" applyNumberFormat="1" applyFont="1" applyFill="1" applyBorder="1" applyProtection="1"/>
    <xf numFmtId="0" fontId="32" fillId="17" borderId="1" xfId="0" applyFont="1" applyFill="1" applyBorder="1" applyAlignment="1" applyProtection="1">
      <alignment horizontal="center" vertical="center" readingOrder="2"/>
      <protection locked="0"/>
    </xf>
    <xf numFmtId="0" fontId="31" fillId="25" borderId="1" xfId="0" applyFont="1" applyFill="1" applyBorder="1" applyAlignment="1" applyProtection="1">
      <alignment horizontal="center" vertical="center" wrapText="1" readingOrder="2"/>
      <protection locked="0"/>
    </xf>
    <xf numFmtId="0" fontId="31" fillId="26" borderId="1" xfId="0" applyFont="1" applyFill="1" applyBorder="1" applyAlignment="1" applyProtection="1">
      <alignment horizontal="center" vertical="center" wrapText="1" readingOrder="2"/>
      <protection locked="0"/>
    </xf>
    <xf numFmtId="0" fontId="31" fillId="27" borderId="1" xfId="0" applyFont="1" applyFill="1" applyBorder="1" applyAlignment="1" applyProtection="1">
      <alignment horizontal="center" vertical="center" wrapText="1" readingOrder="2"/>
      <protection locked="0"/>
    </xf>
    <xf numFmtId="0" fontId="31" fillId="2" borderId="1" xfId="0" applyFont="1" applyFill="1" applyBorder="1" applyAlignment="1" applyProtection="1">
      <alignment horizontal="center" vertical="center" wrapText="1" readingOrder="2"/>
      <protection locked="0"/>
    </xf>
    <xf numFmtId="0" fontId="31" fillId="28" borderId="1" xfId="0" applyFont="1" applyFill="1" applyBorder="1" applyAlignment="1" applyProtection="1">
      <alignment horizontal="center" vertical="center" wrapText="1" readingOrder="2"/>
      <protection locked="0"/>
    </xf>
    <xf numFmtId="2" fontId="33" fillId="11" borderId="1" xfId="0" applyNumberFormat="1" applyFont="1" applyFill="1" applyBorder="1" applyProtection="1"/>
    <xf numFmtId="0" fontId="35" fillId="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6" fillId="3" borderId="1" xfId="0" applyNumberFormat="1" applyFont="1" applyFill="1" applyBorder="1" applyAlignment="1">
      <alignment horizontal="center" vertical="center" wrapText="1" readingOrder="1"/>
    </xf>
    <xf numFmtId="0" fontId="35" fillId="4" borderId="1" xfId="0" applyFont="1" applyFill="1" applyBorder="1" applyAlignment="1">
      <alignment horizontal="center" vertical="center"/>
    </xf>
    <xf numFmtId="0" fontId="36" fillId="4" borderId="1" xfId="0" applyNumberFormat="1" applyFont="1" applyFill="1" applyBorder="1" applyAlignment="1">
      <alignment horizontal="center" vertical="center" wrapText="1" readingOrder="2"/>
    </xf>
    <xf numFmtId="0" fontId="36" fillId="30" borderId="1" xfId="0" applyNumberFormat="1" applyFont="1" applyFill="1" applyBorder="1" applyAlignment="1">
      <alignment horizontal="center" vertical="center" wrapText="1" readingOrder="2"/>
    </xf>
    <xf numFmtId="0" fontId="35" fillId="7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6" fillId="13" borderId="1" xfId="0" applyNumberFormat="1" applyFont="1" applyFill="1" applyBorder="1" applyAlignment="1">
      <alignment horizontal="center" vertical="center" wrapText="1" readingOrder="2"/>
    </xf>
    <xf numFmtId="0" fontId="38" fillId="13" borderId="0" xfId="0" applyFont="1" applyFill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21" fillId="28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6" fillId="16" borderId="1" xfId="0" applyNumberFormat="1" applyFont="1" applyFill="1" applyBorder="1" applyAlignment="1">
      <alignment horizontal="center" vertical="center" wrapText="1" readingOrder="2"/>
    </xf>
    <xf numFmtId="0" fontId="36" fillId="7" borderId="1" xfId="0" applyNumberFormat="1" applyFont="1" applyFill="1" applyBorder="1" applyAlignment="1">
      <alignment horizontal="center" vertical="center" wrapText="1" readingOrder="2"/>
    </xf>
    <xf numFmtId="0" fontId="35" fillId="0" borderId="0" xfId="0" applyFont="1" applyBorder="1" applyAlignment="1">
      <alignment horizontal="center" vertical="center"/>
    </xf>
    <xf numFmtId="17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13" borderId="7" xfId="0" applyNumberFormat="1" applyFont="1" applyFill="1" applyBorder="1" applyAlignment="1">
      <alignment horizontal="center" vertical="center" wrapText="1" readingOrder="2"/>
    </xf>
    <xf numFmtId="0" fontId="21" fillId="28" borderId="1" xfId="0" applyNumberFormat="1" applyFont="1" applyFill="1" applyBorder="1" applyAlignment="1">
      <alignment horizontal="center" vertical="center" wrapText="1" readingOrder="2"/>
    </xf>
    <xf numFmtId="0" fontId="19" fillId="11" borderId="1" xfId="0" applyNumberFormat="1" applyFont="1" applyFill="1" applyBorder="1" applyAlignment="1">
      <alignment horizontal="center" vertical="center" wrapText="1" readingOrder="2"/>
    </xf>
    <xf numFmtId="0" fontId="21" fillId="11" borderId="1" xfId="0" applyFont="1" applyFill="1" applyBorder="1" applyAlignment="1">
      <alignment horizontal="center"/>
    </xf>
    <xf numFmtId="0" fontId="39" fillId="25" borderId="1" xfId="0" applyFont="1" applyFill="1" applyBorder="1" applyAlignment="1">
      <alignment horizontal="center" vertical="center"/>
    </xf>
    <xf numFmtId="0" fontId="21" fillId="25" borderId="1" xfId="0" applyFont="1" applyFill="1" applyBorder="1" applyAlignment="1">
      <alignment horizontal="center"/>
    </xf>
    <xf numFmtId="2" fontId="39" fillId="14" borderId="1" xfId="0" applyNumberFormat="1" applyFont="1" applyFill="1" applyBorder="1" applyAlignment="1">
      <alignment horizontal="center" vertical="center"/>
    </xf>
    <xf numFmtId="2" fontId="21" fillId="12" borderId="1" xfId="0" applyNumberFormat="1" applyFont="1" applyFill="1" applyBorder="1" applyAlignment="1">
      <alignment horizontal="center"/>
    </xf>
    <xf numFmtId="0" fontId="35" fillId="3" borderId="1" xfId="1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13" fillId="29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6" fillId="3" borderId="1" xfId="1" applyNumberFormat="1" applyFont="1" applyFill="1" applyBorder="1" applyAlignment="1">
      <alignment horizontal="center" vertical="center" wrapText="1" readingOrder="1"/>
    </xf>
    <xf numFmtId="0" fontId="36" fillId="4" borderId="1" xfId="1" applyFont="1" applyFill="1" applyBorder="1" applyAlignment="1">
      <alignment horizontal="center" vertical="center"/>
    </xf>
    <xf numFmtId="0" fontId="36" fillId="3" borderId="1" xfId="1" applyFont="1" applyFill="1" applyBorder="1" applyAlignment="1">
      <alignment horizontal="center" vertical="center"/>
    </xf>
    <xf numFmtId="0" fontId="35" fillId="12" borderId="1" xfId="1" applyFont="1" applyFill="1" applyBorder="1" applyAlignment="1">
      <alignment horizontal="center" vertical="center"/>
    </xf>
    <xf numFmtId="0" fontId="36" fillId="30" borderId="1" xfId="1" applyNumberFormat="1" applyFont="1" applyFill="1" applyBorder="1" applyAlignment="1">
      <alignment horizontal="center" vertical="center" wrapText="1" readingOrder="2"/>
    </xf>
    <xf numFmtId="0" fontId="35" fillId="18" borderId="1" xfId="1" applyFont="1" applyFill="1" applyBorder="1" applyAlignment="1">
      <alignment horizontal="center" vertical="center"/>
    </xf>
    <xf numFmtId="0" fontId="35" fillId="25" borderId="1" xfId="1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/>
    </xf>
    <xf numFmtId="0" fontId="35" fillId="0" borderId="0" xfId="1" applyFont="1" applyBorder="1" applyAlignment="1">
      <alignment horizontal="center" vertical="center"/>
    </xf>
    <xf numFmtId="0" fontId="40" fillId="0" borderId="0" xfId="1" applyFont="1"/>
    <xf numFmtId="0" fontId="41" fillId="15" borderId="1" xfId="1" applyFont="1" applyFill="1" applyBorder="1" applyAlignment="1">
      <alignment horizontal="center" vertical="center"/>
    </xf>
    <xf numFmtId="0" fontId="36" fillId="13" borderId="1" xfId="1" applyNumberFormat="1" applyFont="1" applyFill="1" applyBorder="1" applyAlignment="1">
      <alignment horizontal="center" vertical="center" wrapText="1" readingOrder="2"/>
    </xf>
    <xf numFmtId="0" fontId="38" fillId="13" borderId="0" xfId="1" applyFont="1" applyFill="1" applyAlignment="1">
      <alignment horizontal="center" vertical="center"/>
    </xf>
    <xf numFmtId="0" fontId="35" fillId="13" borderId="1" xfId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13" fillId="29" borderId="5" xfId="1" applyFont="1" applyFill="1" applyBorder="1" applyAlignment="1">
      <alignment horizontal="center" vertical="center"/>
    </xf>
    <xf numFmtId="0" fontId="13" fillId="29" borderId="6" xfId="1" applyFont="1" applyFill="1" applyBorder="1" applyAlignment="1">
      <alignment horizontal="center" vertical="center"/>
    </xf>
    <xf numFmtId="0" fontId="13" fillId="29" borderId="10" xfId="1" applyFont="1" applyFill="1" applyBorder="1" applyAlignment="1">
      <alignment horizontal="center" vertical="center"/>
    </xf>
    <xf numFmtId="0" fontId="13" fillId="29" borderId="7" xfId="1" applyFont="1" applyFill="1" applyBorder="1" applyAlignment="1">
      <alignment horizontal="center" vertical="center"/>
    </xf>
    <xf numFmtId="0" fontId="36" fillId="16" borderId="1" xfId="1" applyNumberFormat="1" applyFont="1" applyFill="1" applyBorder="1" applyAlignment="1">
      <alignment horizontal="center" vertical="center" wrapText="1" readingOrder="2"/>
    </xf>
    <xf numFmtId="0" fontId="35" fillId="4" borderId="1" xfId="1" applyFont="1" applyFill="1" applyBorder="1" applyAlignment="1">
      <alignment horizontal="center" vertical="center"/>
    </xf>
    <xf numFmtId="0" fontId="35" fillId="19" borderId="1" xfId="1" applyFont="1" applyFill="1" applyBorder="1" applyAlignment="1">
      <alignment horizontal="center" vertical="center"/>
    </xf>
    <xf numFmtId="49" fontId="35" fillId="0" borderId="1" xfId="1" applyNumberFormat="1" applyFont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 wrapText="1"/>
    </xf>
    <xf numFmtId="0" fontId="36" fillId="16" borderId="5" xfId="1" applyNumberFormat="1" applyFont="1" applyFill="1" applyBorder="1" applyAlignment="1">
      <alignment horizontal="center" vertical="center" wrapText="1" readingOrder="2"/>
    </xf>
    <xf numFmtId="0" fontId="35" fillId="12" borderId="7" xfId="1" applyFont="1" applyFill="1" applyBorder="1" applyAlignment="1">
      <alignment horizontal="center" vertical="center"/>
    </xf>
    <xf numFmtId="0" fontId="36" fillId="13" borderId="7" xfId="1" applyNumberFormat="1" applyFont="1" applyFill="1" applyBorder="1" applyAlignment="1">
      <alignment horizontal="center" vertical="center" wrapText="1" readingOrder="2"/>
    </xf>
    <xf numFmtId="0" fontId="19" fillId="11" borderId="1" xfId="1" applyNumberFormat="1" applyFont="1" applyFill="1" applyBorder="1" applyAlignment="1">
      <alignment horizontal="center" vertical="center" wrapText="1" readingOrder="2"/>
    </xf>
    <xf numFmtId="0" fontId="31" fillId="11" borderId="1" xfId="0" applyFont="1" applyFill="1" applyBorder="1" applyAlignment="1">
      <alignment horizontal="center"/>
    </xf>
    <xf numFmtId="1" fontId="39" fillId="25" borderId="1" xfId="1" applyNumberFormat="1" applyFont="1" applyFill="1" applyBorder="1" applyAlignment="1">
      <alignment horizontal="center" vertical="center"/>
    </xf>
    <xf numFmtId="1" fontId="31" fillId="14" borderId="1" xfId="0" applyNumberFormat="1" applyFont="1" applyFill="1" applyBorder="1" applyAlignment="1">
      <alignment horizontal="center"/>
    </xf>
    <xf numFmtId="2" fontId="39" fillId="14" borderId="1" xfId="1" applyNumberFormat="1" applyFont="1" applyFill="1" applyBorder="1" applyAlignment="1">
      <alignment horizontal="center" vertical="center"/>
    </xf>
    <xf numFmtId="2" fontId="31" fillId="14" borderId="1" xfId="0" applyNumberFormat="1" applyFont="1" applyFill="1" applyBorder="1" applyAlignment="1">
      <alignment horizontal="center"/>
    </xf>
    <xf numFmtId="0" fontId="35" fillId="14" borderId="1" xfId="1" applyFont="1" applyFill="1" applyBorder="1" applyAlignment="1">
      <alignment horizontal="center" vertical="center"/>
    </xf>
    <xf numFmtId="0" fontId="36" fillId="0" borderId="1" xfId="1" applyNumberFormat="1" applyFont="1" applyBorder="1" applyAlignment="1">
      <alignment horizontal="center" vertical="center"/>
    </xf>
    <xf numFmtId="0" fontId="36" fillId="3" borderId="1" xfId="1" applyNumberFormat="1" applyFont="1" applyFill="1" applyBorder="1" applyAlignment="1">
      <alignment horizontal="center" vertical="center"/>
    </xf>
    <xf numFmtId="0" fontId="36" fillId="0" borderId="2" xfId="1" applyNumberFormat="1" applyFont="1" applyFill="1" applyBorder="1" applyAlignment="1">
      <alignment horizontal="center" vertical="center"/>
    </xf>
    <xf numFmtId="1" fontId="35" fillId="4" borderId="1" xfId="1" applyNumberFormat="1" applyFont="1" applyFill="1" applyBorder="1" applyAlignment="1">
      <alignment horizontal="center" vertical="center"/>
    </xf>
    <xf numFmtId="1" fontId="31" fillId="12" borderId="1" xfId="1" applyNumberFormat="1" applyFont="1" applyFill="1" applyBorder="1" applyAlignment="1">
      <alignment horizontal="center" vertical="center"/>
    </xf>
    <xf numFmtId="0" fontId="42" fillId="3" borderId="1" xfId="1" applyFont="1" applyFill="1" applyBorder="1" applyAlignment="1">
      <alignment horizontal="center" vertical="center"/>
    </xf>
    <xf numFmtId="0" fontId="42" fillId="0" borderId="1" xfId="1" applyFont="1" applyBorder="1" applyAlignment="1">
      <alignment horizontal="center" vertical="center"/>
    </xf>
    <xf numFmtId="0" fontId="42" fillId="29" borderId="1" xfId="1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 wrapText="1" readingOrder="1"/>
    </xf>
    <xf numFmtId="0" fontId="17" fillId="4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42" fillId="12" borderId="1" xfId="1" applyFont="1" applyFill="1" applyBorder="1" applyAlignment="1">
      <alignment horizontal="center" vertical="center"/>
    </xf>
    <xf numFmtId="0" fontId="17" fillId="30" borderId="1" xfId="1" applyNumberFormat="1" applyFont="1" applyFill="1" applyBorder="1" applyAlignment="1">
      <alignment horizontal="center" vertical="center" wrapText="1" readingOrder="2"/>
    </xf>
    <xf numFmtId="0" fontId="42" fillId="25" borderId="1" xfId="1" applyFont="1" applyFill="1" applyBorder="1" applyAlignment="1">
      <alignment horizontal="center" vertical="center"/>
    </xf>
    <xf numFmtId="0" fontId="42" fillId="14" borderId="1" xfId="0" applyFont="1" applyFill="1" applyBorder="1" applyAlignment="1">
      <alignment horizontal="center"/>
    </xf>
    <xf numFmtId="0" fontId="42" fillId="0" borderId="6" xfId="1" applyFont="1" applyBorder="1" applyAlignment="1">
      <alignment horizontal="center" vertical="center"/>
    </xf>
    <xf numFmtId="0" fontId="17" fillId="13" borderId="1" xfId="1" applyNumberFormat="1" applyFont="1" applyFill="1" applyBorder="1" applyAlignment="1">
      <alignment horizontal="center" vertical="center" wrapText="1" readingOrder="2"/>
    </xf>
    <xf numFmtId="0" fontId="43" fillId="13" borderId="0" xfId="1" applyFont="1" applyFill="1" applyAlignment="1">
      <alignment horizontal="center" vertical="center"/>
    </xf>
    <xf numFmtId="0" fontId="42" fillId="13" borderId="1" xfId="1" applyFont="1" applyFill="1" applyBorder="1" applyAlignment="1">
      <alignment horizontal="center" vertical="center"/>
    </xf>
    <xf numFmtId="0" fontId="42" fillId="29" borderId="5" xfId="1" applyFont="1" applyFill="1" applyBorder="1" applyAlignment="1">
      <alignment horizontal="center" vertical="center"/>
    </xf>
    <xf numFmtId="0" fontId="42" fillId="29" borderId="6" xfId="1" applyFont="1" applyFill="1" applyBorder="1" applyAlignment="1">
      <alignment horizontal="center" vertical="center"/>
    </xf>
    <xf numFmtId="0" fontId="42" fillId="29" borderId="10" xfId="1" applyFont="1" applyFill="1" applyBorder="1" applyAlignment="1">
      <alignment horizontal="center" vertical="center"/>
    </xf>
    <xf numFmtId="0" fontId="42" fillId="29" borderId="7" xfId="1" applyFont="1" applyFill="1" applyBorder="1" applyAlignment="1">
      <alignment horizontal="center" vertical="center"/>
    </xf>
    <xf numFmtId="0" fontId="17" fillId="16" borderId="1" xfId="1" applyNumberFormat="1" applyFont="1" applyFill="1" applyBorder="1" applyAlignment="1">
      <alignment horizontal="center" vertical="center" wrapText="1" readingOrder="2"/>
    </xf>
    <xf numFmtId="0" fontId="42" fillId="4" borderId="1" xfId="1" applyFont="1" applyFill="1" applyBorder="1" applyAlignment="1">
      <alignment horizontal="center" vertical="center"/>
    </xf>
    <xf numFmtId="0" fontId="17" fillId="30" borderId="0" xfId="1" applyNumberFormat="1" applyFont="1" applyFill="1" applyBorder="1" applyAlignment="1">
      <alignment horizontal="center" vertical="center" wrapText="1" readingOrder="2"/>
    </xf>
    <xf numFmtId="0" fontId="17" fillId="30" borderId="15" xfId="1" applyNumberFormat="1" applyFont="1" applyFill="1" applyBorder="1" applyAlignment="1">
      <alignment horizontal="center" vertical="center" wrapText="1" readingOrder="2"/>
    </xf>
    <xf numFmtId="0" fontId="42" fillId="4" borderId="1" xfId="1" applyFont="1" applyFill="1" applyBorder="1" applyAlignment="1">
      <alignment horizontal="center" vertical="center" wrapText="1"/>
    </xf>
    <xf numFmtId="0" fontId="17" fillId="16" borderId="5" xfId="1" applyNumberFormat="1" applyFont="1" applyFill="1" applyBorder="1" applyAlignment="1">
      <alignment horizontal="center" vertical="center" wrapText="1" readingOrder="2"/>
    </xf>
    <xf numFmtId="0" fontId="44" fillId="12" borderId="1" xfId="1" applyFont="1" applyFill="1" applyBorder="1" applyAlignment="1">
      <alignment horizontal="center" vertical="center"/>
    </xf>
    <xf numFmtId="0" fontId="17" fillId="11" borderId="1" xfId="1" applyNumberFormat="1" applyFont="1" applyFill="1" applyBorder="1" applyAlignment="1">
      <alignment horizontal="center" vertical="center" wrapText="1" readingOrder="2"/>
    </xf>
    <xf numFmtId="1" fontId="42" fillId="25" borderId="1" xfId="1" applyNumberFormat="1" applyFont="1" applyFill="1" applyBorder="1" applyAlignment="1">
      <alignment horizontal="center" vertical="center"/>
    </xf>
    <xf numFmtId="1" fontId="42" fillId="14" borderId="1" xfId="0" applyNumberFormat="1" applyFont="1" applyFill="1" applyBorder="1" applyAlignment="1">
      <alignment horizontal="center"/>
    </xf>
    <xf numFmtId="2" fontId="42" fillId="14" borderId="1" xfId="1" applyNumberFormat="1" applyFont="1" applyFill="1" applyBorder="1" applyAlignment="1">
      <alignment horizontal="center" vertical="center"/>
    </xf>
    <xf numFmtId="0" fontId="18" fillId="0" borderId="0" xfId="1" applyFont="1"/>
    <xf numFmtId="0" fontId="42" fillId="14" borderId="1" xfId="1" applyFont="1" applyFill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7" fillId="0" borderId="1" xfId="0" applyNumberFormat="1" applyFont="1" applyFill="1" applyBorder="1" applyAlignment="1">
      <alignment horizontal="center" vertical="center"/>
    </xf>
    <xf numFmtId="1" fontId="42" fillId="4" borderId="1" xfId="1" applyNumberFormat="1" applyFont="1" applyFill="1" applyBorder="1" applyAlignment="1">
      <alignment horizontal="center" vertical="center"/>
    </xf>
    <xf numFmtId="1" fontId="42" fillId="1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wrapText="1" readingOrder="2"/>
    </xf>
    <xf numFmtId="0" fontId="3" fillId="2" borderId="4" xfId="1" applyFont="1" applyFill="1" applyBorder="1" applyAlignment="1">
      <alignment horizontal="center" wrapText="1" readingOrder="2"/>
    </xf>
    <xf numFmtId="0" fontId="3" fillId="2" borderId="5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vertical="center" wrapText="1" readingOrder="2"/>
    </xf>
    <xf numFmtId="0" fontId="3" fillId="2" borderId="7" xfId="0" applyFont="1" applyFill="1" applyBorder="1" applyAlignment="1">
      <alignment vertical="center" wrapText="1" readingOrder="2"/>
    </xf>
    <xf numFmtId="0" fontId="17" fillId="7" borderId="1" xfId="0" applyFont="1" applyFill="1" applyBorder="1" applyAlignment="1">
      <alignment horizontal="center" vertical="top"/>
    </xf>
    <xf numFmtId="2" fontId="19" fillId="8" borderId="1" xfId="0" applyNumberFormat="1" applyFont="1" applyFill="1" applyBorder="1" applyAlignment="1">
      <alignment horizontal="center" vertical="top"/>
    </xf>
    <xf numFmtId="2" fontId="19" fillId="12" borderId="1" xfId="0" applyNumberFormat="1" applyFont="1" applyFill="1" applyBorder="1" applyAlignment="1">
      <alignment horizontal="center" vertical="top"/>
    </xf>
    <xf numFmtId="0" fontId="17" fillId="6" borderId="8" xfId="0" applyFont="1" applyFill="1" applyBorder="1" applyAlignment="1">
      <alignment horizontal="center" vertical="top"/>
    </xf>
    <xf numFmtId="0" fontId="17" fillId="6" borderId="13" xfId="0" applyFont="1" applyFill="1" applyBorder="1" applyAlignment="1">
      <alignment horizontal="center" vertical="top"/>
    </xf>
    <xf numFmtId="0" fontId="17" fillId="6" borderId="5" xfId="0" applyFont="1" applyFill="1" applyBorder="1" applyAlignment="1">
      <alignment horizontal="center" vertical="top"/>
    </xf>
    <xf numFmtId="0" fontId="17" fillId="6" borderId="7" xfId="0" applyFont="1" applyFill="1" applyBorder="1" applyAlignment="1">
      <alignment horizontal="center" vertical="top"/>
    </xf>
    <xf numFmtId="0" fontId="15" fillId="6" borderId="5" xfId="0" applyFont="1" applyFill="1" applyBorder="1" applyAlignment="1">
      <alignment horizontal="center" vertical="top"/>
    </xf>
    <xf numFmtId="0" fontId="15" fillId="6" borderId="6" xfId="0" applyFont="1" applyFill="1" applyBorder="1" applyAlignment="1">
      <alignment horizontal="center" vertical="top"/>
    </xf>
    <xf numFmtId="0" fontId="15" fillId="6" borderId="7" xfId="0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  <xf numFmtId="0" fontId="17" fillId="6" borderId="9" xfId="0" applyFont="1" applyFill="1" applyBorder="1" applyAlignment="1">
      <alignment horizontal="center" vertical="top"/>
    </xf>
    <xf numFmtId="0" fontId="17" fillId="6" borderId="10" xfId="0" applyFont="1" applyFill="1" applyBorder="1" applyAlignment="1">
      <alignment horizontal="center" vertical="top"/>
    </xf>
    <xf numFmtId="0" fontId="17" fillId="6" borderId="3" xfId="0" applyFont="1" applyFill="1" applyBorder="1" applyAlignment="1">
      <alignment horizontal="center" vertical="top"/>
    </xf>
    <xf numFmtId="0" fontId="17" fillId="6" borderId="4" xfId="0" applyFont="1" applyFill="1" applyBorder="1" applyAlignment="1">
      <alignment horizontal="center" vertical="top"/>
    </xf>
    <xf numFmtId="0" fontId="17" fillId="6" borderId="11" xfId="0" applyFont="1" applyFill="1" applyBorder="1" applyAlignment="1">
      <alignment horizontal="center" vertical="top"/>
    </xf>
    <xf numFmtId="0" fontId="17" fillId="6" borderId="12" xfId="0" applyFont="1" applyFill="1" applyBorder="1" applyAlignment="1">
      <alignment horizontal="center" vertical="top"/>
    </xf>
    <xf numFmtId="0" fontId="17" fillId="6" borderId="6" xfId="0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readingOrder="2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Alignment="1" applyProtection="1">
      <alignment horizontal="center" vertical="center"/>
      <protection locked="0"/>
    </xf>
    <xf numFmtId="0" fontId="17" fillId="6" borderId="6" xfId="0" applyFont="1" applyFill="1" applyBorder="1" applyAlignment="1" applyProtection="1">
      <alignment horizontal="center" vertical="center"/>
      <protection locked="0"/>
    </xf>
    <xf numFmtId="0" fontId="17" fillId="6" borderId="7" xfId="0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center" vertical="center"/>
      <protection locked="0"/>
    </xf>
    <xf numFmtId="0" fontId="15" fillId="6" borderId="7" xfId="0" applyFont="1" applyFill="1" applyBorder="1" applyAlignment="1" applyProtection="1">
      <alignment horizontal="center" vertical="center"/>
      <protection locked="0"/>
    </xf>
    <xf numFmtId="0" fontId="17" fillId="6" borderId="8" xfId="0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17" fillId="6" borderId="13" xfId="0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 wrapText="1"/>
      <protection locked="0"/>
    </xf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  <protection locked="0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 readingOrder="2"/>
    </xf>
    <xf numFmtId="0" fontId="21" fillId="11" borderId="1" xfId="0" applyFont="1" applyFill="1" applyBorder="1" applyAlignment="1">
      <alignment horizontal="center" vertical="center"/>
    </xf>
    <xf numFmtId="2" fontId="24" fillId="15" borderId="1" xfId="0" applyNumberFormat="1" applyFont="1" applyFill="1" applyBorder="1" applyAlignment="1">
      <alignment horizontal="center" vertical="center"/>
    </xf>
    <xf numFmtId="2" fontId="25" fillId="15" borderId="1" xfId="0" applyNumberFormat="1" applyFont="1" applyFill="1" applyBorder="1" applyAlignment="1">
      <alignment horizontal="center" vertical="center" wrapText="1" readingOrder="2"/>
    </xf>
    <xf numFmtId="2" fontId="25" fillId="15" borderId="1" xfId="0" applyNumberFormat="1" applyFont="1" applyFill="1" applyBorder="1" applyAlignment="1">
      <alignment horizontal="center" vertical="center" textRotation="90" wrapText="1" readingOrder="2"/>
    </xf>
    <xf numFmtId="2" fontId="21" fillId="12" borderId="8" xfId="0" applyNumberFormat="1" applyFont="1" applyFill="1" applyBorder="1" applyAlignment="1">
      <alignment horizontal="center" vertical="center"/>
    </xf>
    <xf numFmtId="2" fontId="21" fillId="12" borderId="13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2" fontId="21" fillId="15" borderId="1" xfId="0" applyNumberFormat="1" applyFont="1" applyFill="1" applyBorder="1" applyAlignment="1">
      <alignment horizontal="center" vertical="center"/>
    </xf>
    <xf numFmtId="2" fontId="25" fillId="15" borderId="8" xfId="0" applyNumberFormat="1" applyFont="1" applyFill="1" applyBorder="1" applyAlignment="1">
      <alignment horizontal="center" vertical="center" textRotation="90" wrapText="1" readingOrder="2"/>
    </xf>
    <xf numFmtId="2" fontId="25" fillId="15" borderId="13" xfId="0" applyNumberFormat="1" applyFont="1" applyFill="1" applyBorder="1" applyAlignment="1">
      <alignment horizontal="center" vertical="center" textRotation="90" wrapText="1" readingOrder="2"/>
    </xf>
    <xf numFmtId="2" fontId="21" fillId="10" borderId="8" xfId="0" applyNumberFormat="1" applyFont="1" applyFill="1" applyBorder="1" applyAlignment="1">
      <alignment horizontal="center" vertical="center"/>
    </xf>
    <xf numFmtId="2" fontId="21" fillId="10" borderId="13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 applyProtection="1">
      <alignment horizontal="center" vertical="center" textRotation="90" wrapText="1" readingOrder="2"/>
      <protection locked="0"/>
    </xf>
    <xf numFmtId="0" fontId="10" fillId="24" borderId="8" xfId="0" applyFont="1" applyFill="1" applyBorder="1" applyAlignment="1" applyProtection="1">
      <alignment horizontal="center" vertical="center" textRotation="90" wrapText="1" readingOrder="2"/>
      <protection locked="0"/>
    </xf>
    <xf numFmtId="0" fontId="10" fillId="24" borderId="2" xfId="0" applyFont="1" applyFill="1" applyBorder="1" applyAlignment="1" applyProtection="1">
      <alignment horizontal="center" vertical="center" textRotation="90" wrapText="1" readingOrder="2"/>
      <protection locked="0"/>
    </xf>
    <xf numFmtId="0" fontId="10" fillId="24" borderId="13" xfId="0" applyFont="1" applyFill="1" applyBorder="1" applyAlignment="1" applyProtection="1">
      <alignment horizontal="center" vertical="center" textRotation="90" wrapText="1" readingOrder="2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26" fillId="4" borderId="1" xfId="0" applyFont="1" applyFill="1" applyBorder="1" applyAlignment="1" applyProtection="1">
      <alignment horizontal="center" readingOrder="2"/>
      <protection locked="0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2" fillId="18" borderId="1" xfId="0" applyFont="1" applyFill="1" applyBorder="1" applyAlignment="1" applyProtection="1">
      <alignment horizontal="center" vertical="center"/>
      <protection locked="0"/>
    </xf>
    <xf numFmtId="0" fontId="39" fillId="11" borderId="1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/>
    </xf>
    <xf numFmtId="0" fontId="39" fillId="14" borderId="1" xfId="0" applyFont="1" applyFill="1" applyBorder="1" applyAlignment="1">
      <alignment horizontal="center" vertical="center"/>
    </xf>
    <xf numFmtId="0" fontId="36" fillId="30" borderId="9" xfId="0" applyNumberFormat="1" applyFont="1" applyFill="1" applyBorder="1" applyAlignment="1">
      <alignment horizontal="center" vertical="center" wrapText="1" readingOrder="2"/>
    </xf>
    <xf numFmtId="0" fontId="36" fillId="30" borderId="10" xfId="0" applyNumberFormat="1" applyFont="1" applyFill="1" applyBorder="1" applyAlignment="1">
      <alignment horizontal="center" vertical="center" wrapText="1" readingOrder="2"/>
    </xf>
    <xf numFmtId="0" fontId="36" fillId="30" borderId="11" xfId="0" applyNumberFormat="1" applyFont="1" applyFill="1" applyBorder="1" applyAlignment="1">
      <alignment horizontal="center" vertical="center" wrapText="1" readingOrder="2"/>
    </xf>
    <xf numFmtId="0" fontId="36" fillId="30" borderId="14" xfId="0" applyNumberFormat="1" applyFont="1" applyFill="1" applyBorder="1" applyAlignment="1">
      <alignment horizontal="center" vertical="center" wrapText="1" readingOrder="2"/>
    </xf>
    <xf numFmtId="0" fontId="36" fillId="30" borderId="0" xfId="0" applyNumberFormat="1" applyFont="1" applyFill="1" applyBorder="1" applyAlignment="1">
      <alignment horizontal="center" vertical="center" wrapText="1" readingOrder="2"/>
    </xf>
    <xf numFmtId="0" fontId="36" fillId="30" borderId="15" xfId="0" applyNumberFormat="1" applyFont="1" applyFill="1" applyBorder="1" applyAlignment="1">
      <alignment horizontal="center" vertical="center" wrapText="1" readingOrder="2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6" fillId="3" borderId="5" xfId="0" applyNumberFormat="1" applyFont="1" applyFill="1" applyBorder="1" applyAlignment="1">
      <alignment horizontal="center" vertical="center" wrapText="1" readingOrder="2"/>
    </xf>
    <xf numFmtId="0" fontId="36" fillId="3" borderId="6" xfId="0" applyNumberFormat="1" applyFont="1" applyFill="1" applyBorder="1" applyAlignment="1">
      <alignment horizontal="center" vertical="center" wrapText="1" readingOrder="2"/>
    </xf>
    <xf numFmtId="0" fontId="36" fillId="3" borderId="7" xfId="0" applyNumberFormat="1" applyFont="1" applyFill="1" applyBorder="1" applyAlignment="1">
      <alignment horizontal="center" vertical="center" wrapText="1" readingOrder="2"/>
    </xf>
    <xf numFmtId="0" fontId="13" fillId="29" borderId="5" xfId="0" applyFont="1" applyFill="1" applyBorder="1" applyAlignment="1">
      <alignment horizontal="center" vertical="center"/>
    </xf>
    <xf numFmtId="0" fontId="13" fillId="29" borderId="6" xfId="0" applyFont="1" applyFill="1" applyBorder="1" applyAlignment="1">
      <alignment horizontal="center" vertical="center"/>
    </xf>
    <xf numFmtId="0" fontId="13" fillId="29" borderId="7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center" vertical="center"/>
    </xf>
    <xf numFmtId="0" fontId="35" fillId="0" borderId="5" xfId="1" applyFont="1" applyBorder="1" applyAlignment="1">
      <alignment horizontal="center" vertical="center"/>
    </xf>
    <xf numFmtId="0" fontId="35" fillId="0" borderId="6" xfId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4" borderId="6" xfId="1" applyFont="1" applyFill="1" applyBorder="1" applyAlignment="1">
      <alignment horizontal="center" vertical="center"/>
    </xf>
    <xf numFmtId="0" fontId="35" fillId="4" borderId="7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0" fontId="31" fillId="4" borderId="1" xfId="1" applyFont="1" applyFill="1" applyBorder="1" applyAlignment="1">
      <alignment horizontal="center"/>
    </xf>
    <xf numFmtId="0" fontId="36" fillId="3" borderId="5" xfId="1" applyNumberFormat="1" applyFont="1" applyFill="1" applyBorder="1" applyAlignment="1">
      <alignment horizontal="center" vertical="center" wrapText="1" readingOrder="2"/>
    </xf>
    <xf numFmtId="0" fontId="36" fillId="3" borderId="6" xfId="1" applyNumberFormat="1" applyFont="1" applyFill="1" applyBorder="1" applyAlignment="1">
      <alignment horizontal="center" vertical="center" wrapText="1" readingOrder="2"/>
    </xf>
    <xf numFmtId="0" fontId="36" fillId="3" borderId="7" xfId="1" applyNumberFormat="1" applyFont="1" applyFill="1" applyBorder="1" applyAlignment="1">
      <alignment horizontal="center" vertical="center" wrapText="1" readingOrder="2"/>
    </xf>
    <xf numFmtId="0" fontId="13" fillId="29" borderId="5" xfId="1" applyFont="1" applyFill="1" applyBorder="1" applyAlignment="1">
      <alignment horizontal="center" vertical="center"/>
    </xf>
    <xf numFmtId="0" fontId="13" fillId="29" borderId="6" xfId="1" applyFont="1" applyFill="1" applyBorder="1" applyAlignment="1">
      <alignment horizontal="center" vertical="center"/>
    </xf>
    <xf numFmtId="0" fontId="13" fillId="29" borderId="7" xfId="1" applyFont="1" applyFill="1" applyBorder="1" applyAlignment="1">
      <alignment horizontal="center" vertical="center"/>
    </xf>
    <xf numFmtId="0" fontId="36" fillId="30" borderId="9" xfId="1" applyNumberFormat="1" applyFont="1" applyFill="1" applyBorder="1" applyAlignment="1">
      <alignment horizontal="center" vertical="center" wrapText="1" readingOrder="2"/>
    </xf>
    <xf numFmtId="0" fontId="36" fillId="30" borderId="10" xfId="1" applyNumberFormat="1" applyFont="1" applyFill="1" applyBorder="1" applyAlignment="1">
      <alignment horizontal="center" vertical="center" wrapText="1" readingOrder="2"/>
    </xf>
    <xf numFmtId="0" fontId="36" fillId="30" borderId="11" xfId="1" applyNumberFormat="1" applyFont="1" applyFill="1" applyBorder="1" applyAlignment="1">
      <alignment horizontal="center" vertical="center" wrapText="1" readingOrder="2"/>
    </xf>
    <xf numFmtId="0" fontId="36" fillId="30" borderId="14" xfId="1" applyNumberFormat="1" applyFont="1" applyFill="1" applyBorder="1" applyAlignment="1">
      <alignment horizontal="center" vertical="center" wrapText="1" readingOrder="2"/>
    </xf>
    <xf numFmtId="0" fontId="36" fillId="30" borderId="0" xfId="1" applyNumberFormat="1" applyFont="1" applyFill="1" applyBorder="1" applyAlignment="1">
      <alignment horizontal="center" vertical="center" wrapText="1" readingOrder="2"/>
    </xf>
    <xf numFmtId="0" fontId="36" fillId="30" borderId="15" xfId="1" applyNumberFormat="1" applyFont="1" applyFill="1" applyBorder="1" applyAlignment="1">
      <alignment horizontal="center" vertical="center" wrapText="1" readingOrder="2"/>
    </xf>
    <xf numFmtId="0" fontId="36" fillId="30" borderId="3" xfId="1" applyNumberFormat="1" applyFont="1" applyFill="1" applyBorder="1" applyAlignment="1">
      <alignment horizontal="center" vertical="center" wrapText="1" readingOrder="2"/>
    </xf>
    <xf numFmtId="0" fontId="36" fillId="30" borderId="4" xfId="1" applyNumberFormat="1" applyFont="1" applyFill="1" applyBorder="1" applyAlignment="1">
      <alignment horizontal="center" vertical="center" wrapText="1" readingOrder="2"/>
    </xf>
    <xf numFmtId="0" fontId="36" fillId="30" borderId="12" xfId="1" applyNumberFormat="1" applyFont="1" applyFill="1" applyBorder="1" applyAlignment="1">
      <alignment horizontal="center" vertical="center" wrapText="1" readingOrder="2"/>
    </xf>
    <xf numFmtId="0" fontId="39" fillId="11" borderId="1" xfId="1" applyFont="1" applyFill="1" applyBorder="1" applyAlignment="1">
      <alignment horizontal="center" vertical="center"/>
    </xf>
    <xf numFmtId="0" fontId="39" fillId="25" borderId="1" xfId="1" applyFont="1" applyFill="1" applyBorder="1" applyAlignment="1">
      <alignment horizontal="center" vertical="center"/>
    </xf>
    <xf numFmtId="0" fontId="13" fillId="29" borderId="3" xfId="1" applyFont="1" applyFill="1" applyBorder="1" applyAlignment="1">
      <alignment horizontal="center" vertical="center"/>
    </xf>
    <xf numFmtId="0" fontId="13" fillId="29" borderId="4" xfId="1" applyFont="1" applyFill="1" applyBorder="1" applyAlignment="1">
      <alignment horizontal="center" vertical="center"/>
    </xf>
    <xf numFmtId="0" fontId="13" fillId="29" borderId="12" xfId="1" applyFont="1" applyFill="1" applyBorder="1" applyAlignment="1">
      <alignment horizontal="center" vertical="center"/>
    </xf>
    <xf numFmtId="0" fontId="35" fillId="0" borderId="1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8" fillId="0" borderId="9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38" fillId="0" borderId="14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38" fillId="0" borderId="15" xfId="1" applyFont="1" applyBorder="1" applyAlignment="1">
      <alignment horizontal="center" vertical="center"/>
    </xf>
    <xf numFmtId="0" fontId="34" fillId="4" borderId="5" xfId="1" applyFont="1" applyFill="1" applyBorder="1" applyAlignment="1">
      <alignment horizontal="center" vertical="center"/>
    </xf>
    <xf numFmtId="0" fontId="34" fillId="4" borderId="6" xfId="1" applyFont="1" applyFill="1" applyBorder="1" applyAlignment="1">
      <alignment horizontal="center" vertical="center"/>
    </xf>
    <xf numFmtId="0" fontId="34" fillId="4" borderId="7" xfId="1" applyFont="1" applyFill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 wrapText="1"/>
    </xf>
    <xf numFmtId="0" fontId="31" fillId="25" borderId="8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14" borderId="8" xfId="0" applyFont="1" applyFill="1" applyBorder="1" applyAlignment="1">
      <alignment horizontal="center" vertical="center" wrapText="1"/>
    </xf>
    <xf numFmtId="0" fontId="31" fillId="14" borderId="2" xfId="0" applyFont="1" applyFill="1" applyBorder="1" applyAlignment="1">
      <alignment horizontal="center" vertical="center" wrapText="1"/>
    </xf>
    <xf numFmtId="0" fontId="31" fillId="14" borderId="13" xfId="0" applyFont="1" applyFill="1" applyBorder="1" applyAlignment="1">
      <alignment horizontal="center" vertical="center" wrapText="1"/>
    </xf>
    <xf numFmtId="0" fontId="42" fillId="14" borderId="1" xfId="1" applyFont="1" applyFill="1" applyBorder="1" applyAlignment="1">
      <alignment horizontal="center" vertical="center"/>
    </xf>
    <xf numFmtId="0" fontId="42" fillId="4" borderId="1" xfId="1" applyFont="1" applyFill="1" applyBorder="1" applyAlignment="1">
      <alignment horizontal="center" vertical="center"/>
    </xf>
    <xf numFmtId="0" fontId="42" fillId="4" borderId="1" xfId="1" applyFont="1" applyFill="1" applyBorder="1" applyAlignment="1">
      <alignment horizontal="center"/>
    </xf>
    <xf numFmtId="0" fontId="17" fillId="3" borderId="5" xfId="1" applyNumberFormat="1" applyFont="1" applyFill="1" applyBorder="1" applyAlignment="1">
      <alignment horizontal="center" vertical="center" wrapText="1" readingOrder="2"/>
    </xf>
    <xf numFmtId="0" fontId="17" fillId="3" borderId="6" xfId="1" applyNumberFormat="1" applyFont="1" applyFill="1" applyBorder="1" applyAlignment="1">
      <alignment horizontal="center" vertical="center" wrapText="1" readingOrder="2"/>
    </xf>
    <xf numFmtId="0" fontId="17" fillId="3" borderId="7" xfId="1" applyNumberFormat="1" applyFont="1" applyFill="1" applyBorder="1" applyAlignment="1">
      <alignment horizontal="center" vertical="center" wrapText="1" readingOrder="2"/>
    </xf>
    <xf numFmtId="0" fontId="42" fillId="29" borderId="5" xfId="1" applyFont="1" applyFill="1" applyBorder="1" applyAlignment="1">
      <alignment horizontal="center" vertical="center"/>
    </xf>
    <xf numFmtId="0" fontId="42" fillId="29" borderId="6" xfId="1" applyFont="1" applyFill="1" applyBorder="1" applyAlignment="1">
      <alignment horizontal="center" vertical="center"/>
    </xf>
    <xf numFmtId="0" fontId="42" fillId="29" borderId="7" xfId="1" applyFont="1" applyFill="1" applyBorder="1" applyAlignment="1">
      <alignment horizontal="center" vertical="center"/>
    </xf>
    <xf numFmtId="0" fontId="17" fillId="30" borderId="9" xfId="1" applyNumberFormat="1" applyFont="1" applyFill="1" applyBorder="1" applyAlignment="1">
      <alignment horizontal="center" vertical="center" wrapText="1" readingOrder="2"/>
    </xf>
    <xf numFmtId="0" fontId="17" fillId="30" borderId="10" xfId="1" applyNumberFormat="1" applyFont="1" applyFill="1" applyBorder="1" applyAlignment="1">
      <alignment horizontal="center" vertical="center" wrapText="1" readingOrder="2"/>
    </xf>
    <xf numFmtId="0" fontId="17" fillId="30" borderId="11" xfId="1" applyNumberFormat="1" applyFont="1" applyFill="1" applyBorder="1" applyAlignment="1">
      <alignment horizontal="center" vertical="center" wrapText="1" readingOrder="2"/>
    </xf>
    <xf numFmtId="0" fontId="17" fillId="30" borderId="14" xfId="1" applyNumberFormat="1" applyFont="1" applyFill="1" applyBorder="1" applyAlignment="1">
      <alignment horizontal="center" vertical="center" wrapText="1" readingOrder="2"/>
    </xf>
    <xf numFmtId="0" fontId="17" fillId="30" borderId="0" xfId="1" applyNumberFormat="1" applyFont="1" applyFill="1" applyBorder="1" applyAlignment="1">
      <alignment horizontal="center" vertical="center" wrapText="1" readingOrder="2"/>
    </xf>
    <xf numFmtId="0" fontId="17" fillId="30" borderId="15" xfId="1" applyNumberFormat="1" applyFont="1" applyFill="1" applyBorder="1" applyAlignment="1">
      <alignment horizontal="center" vertical="center" wrapText="1" readingOrder="2"/>
    </xf>
    <xf numFmtId="0" fontId="17" fillId="30" borderId="3" xfId="1" applyNumberFormat="1" applyFont="1" applyFill="1" applyBorder="1" applyAlignment="1">
      <alignment horizontal="center" vertical="center" wrapText="1" readingOrder="2"/>
    </xf>
    <xf numFmtId="0" fontId="17" fillId="30" borderId="4" xfId="1" applyNumberFormat="1" applyFont="1" applyFill="1" applyBorder="1" applyAlignment="1">
      <alignment horizontal="center" vertical="center" wrapText="1" readingOrder="2"/>
    </xf>
    <xf numFmtId="0" fontId="17" fillId="30" borderId="12" xfId="1" applyNumberFormat="1" applyFont="1" applyFill="1" applyBorder="1" applyAlignment="1">
      <alignment horizontal="center" vertical="center" wrapText="1" readingOrder="2"/>
    </xf>
    <xf numFmtId="0" fontId="42" fillId="11" borderId="1" xfId="1" applyFont="1" applyFill="1" applyBorder="1" applyAlignment="1">
      <alignment horizontal="center" vertical="center"/>
    </xf>
    <xf numFmtId="0" fontId="42" fillId="25" borderId="1" xfId="1" applyFont="1" applyFill="1" applyBorder="1" applyAlignment="1">
      <alignment horizontal="center" vertical="center"/>
    </xf>
    <xf numFmtId="0" fontId="42" fillId="29" borderId="3" xfId="1" applyFont="1" applyFill="1" applyBorder="1" applyAlignment="1">
      <alignment horizontal="center" vertical="center"/>
    </xf>
    <xf numFmtId="0" fontId="42" fillId="29" borderId="4" xfId="1" applyFont="1" applyFill="1" applyBorder="1" applyAlignment="1">
      <alignment horizontal="center" vertical="center"/>
    </xf>
    <xf numFmtId="0" fontId="42" fillId="29" borderId="12" xfId="1" applyFont="1" applyFill="1" applyBorder="1" applyAlignment="1">
      <alignment horizontal="center" vertical="center"/>
    </xf>
    <xf numFmtId="0" fontId="42" fillId="0" borderId="9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/>
    </xf>
    <xf numFmtId="0" fontId="42" fillId="0" borderId="11" xfId="1" applyFont="1" applyBorder="1" applyAlignment="1">
      <alignment horizontal="center" vertical="center"/>
    </xf>
    <xf numFmtId="0" fontId="42" fillId="0" borderId="14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15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42" fillId="0" borderId="6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0" fontId="43" fillId="0" borderId="9" xfId="1" applyFont="1" applyBorder="1" applyAlignment="1">
      <alignment horizontal="center" vertical="center"/>
    </xf>
    <xf numFmtId="0" fontId="43" fillId="0" borderId="10" xfId="1" applyFont="1" applyBorder="1" applyAlignment="1">
      <alignment horizontal="center" vertical="center"/>
    </xf>
    <xf numFmtId="0" fontId="43" fillId="0" borderId="11" xfId="1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43" fillId="0" borderId="15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42" fillId="0" borderId="8" xfId="1" applyFont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13" xfId="1" applyFont="1" applyBorder="1" applyAlignment="1">
      <alignment horizontal="center" vertical="center"/>
    </xf>
    <xf numFmtId="0" fontId="42" fillId="0" borderId="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/>
    </xf>
    <xf numFmtId="0" fontId="42" fillId="25" borderId="8" xfId="0" applyFont="1" applyFill="1" applyBorder="1" applyAlignment="1">
      <alignment horizontal="center" vertical="center" wrapText="1"/>
    </xf>
    <xf numFmtId="0" fontId="42" fillId="25" borderId="2" xfId="0" applyFont="1" applyFill="1" applyBorder="1" applyAlignment="1">
      <alignment horizontal="center" vertical="center" wrapText="1"/>
    </xf>
    <xf numFmtId="0" fontId="42" fillId="25" borderId="13" xfId="0" applyFont="1" applyFill="1" applyBorder="1" applyAlignment="1">
      <alignment horizontal="center" vertical="center" wrapText="1"/>
    </xf>
    <xf numFmtId="0" fontId="42" fillId="14" borderId="8" xfId="0" applyFont="1" applyFill="1" applyBorder="1" applyAlignment="1">
      <alignment horizontal="center" vertical="center" wrapText="1"/>
    </xf>
    <xf numFmtId="0" fontId="42" fillId="14" borderId="2" xfId="0" applyFont="1" applyFill="1" applyBorder="1" applyAlignment="1">
      <alignment horizontal="center" vertical="center" wrapText="1"/>
    </xf>
    <xf numFmtId="0" fontId="42" fillId="14" borderId="1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ادوات 1" xfId="2"/>
    <cellStyle name="Normal_ادوات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اران"/>
      <sheetName val="اردستان"/>
      <sheetName val="برخوار"/>
      <sheetName val="خوانسار"/>
      <sheetName val="كاشان"/>
      <sheetName val="شاهين شهر"/>
      <sheetName val="نجف اباد"/>
      <sheetName val="نطنز"/>
      <sheetName val="فريدونشهر"/>
      <sheetName val="لنجان"/>
      <sheetName val="سميرم"/>
      <sheetName val="خميني شهر"/>
      <sheetName val="خور"/>
      <sheetName val="فريدن"/>
      <sheetName val="شهرضا"/>
      <sheetName val="چادگان"/>
      <sheetName val="دهاقان"/>
      <sheetName val="بوئين ومياندشت"/>
      <sheetName val="تيران وكرون"/>
      <sheetName val="فلاورجان"/>
      <sheetName val="گلپايگان"/>
      <sheetName val="مباركه"/>
      <sheetName val="نايين"/>
      <sheetName val="كل استان"/>
    </sheetNames>
    <sheetDataSet>
      <sheetData sheetId="0">
        <row r="3">
          <cell r="B3">
            <v>37</v>
          </cell>
          <cell r="D3">
            <v>5</v>
          </cell>
          <cell r="F3">
            <v>0</v>
          </cell>
          <cell r="H3">
            <v>0</v>
          </cell>
          <cell r="J3">
            <v>130</v>
          </cell>
        </row>
        <row r="4">
          <cell r="B4">
            <v>0</v>
          </cell>
          <cell r="D4">
            <v>6</v>
          </cell>
          <cell r="F4">
            <v>15</v>
          </cell>
          <cell r="H4">
            <v>0</v>
          </cell>
          <cell r="J4">
            <v>14</v>
          </cell>
        </row>
        <row r="5">
          <cell r="B5">
            <v>3680</v>
          </cell>
          <cell r="D5">
            <v>95</v>
          </cell>
          <cell r="F5">
            <v>0</v>
          </cell>
          <cell r="H5">
            <v>98</v>
          </cell>
          <cell r="J5">
            <v>0</v>
          </cell>
        </row>
        <row r="6">
          <cell r="B6">
            <v>40</v>
          </cell>
          <cell r="D6">
            <v>5</v>
          </cell>
          <cell r="F6">
            <v>110</v>
          </cell>
          <cell r="H6">
            <v>140</v>
          </cell>
          <cell r="J6">
            <v>0</v>
          </cell>
        </row>
        <row r="7">
          <cell r="B7">
            <v>45</v>
          </cell>
          <cell r="D7">
            <v>0</v>
          </cell>
          <cell r="F7">
            <v>0</v>
          </cell>
          <cell r="H7">
            <v>1</v>
          </cell>
          <cell r="J7">
            <v>330</v>
          </cell>
        </row>
        <row r="8">
          <cell r="B8">
            <v>30</v>
          </cell>
          <cell r="D8">
            <v>80</v>
          </cell>
          <cell r="F8">
            <v>0</v>
          </cell>
          <cell r="H8">
            <v>230</v>
          </cell>
          <cell r="J8">
            <v>90</v>
          </cell>
        </row>
        <row r="9">
          <cell r="B9">
            <v>45</v>
          </cell>
          <cell r="D9">
            <v>65</v>
          </cell>
          <cell r="F9">
            <v>0</v>
          </cell>
          <cell r="H9">
            <v>115</v>
          </cell>
          <cell r="J9">
            <v>90</v>
          </cell>
        </row>
        <row r="10">
          <cell r="B10">
            <v>50</v>
          </cell>
          <cell r="D10">
            <v>0</v>
          </cell>
          <cell r="F10">
            <v>0</v>
          </cell>
          <cell r="H10">
            <v>1</v>
          </cell>
          <cell r="J10">
            <v>30</v>
          </cell>
        </row>
        <row r="11">
          <cell r="B11">
            <v>18</v>
          </cell>
          <cell r="D11">
            <v>0</v>
          </cell>
          <cell r="F11">
            <v>0</v>
          </cell>
          <cell r="H11">
            <v>50</v>
          </cell>
          <cell r="J11">
            <v>5</v>
          </cell>
        </row>
        <row r="12">
          <cell r="D12">
            <v>0</v>
          </cell>
          <cell r="F12">
            <v>0</v>
          </cell>
          <cell r="H12">
            <v>120</v>
          </cell>
          <cell r="J12">
            <v>5</v>
          </cell>
        </row>
        <row r="13">
          <cell r="B13">
            <v>20</v>
          </cell>
          <cell r="D13">
            <v>48</v>
          </cell>
          <cell r="F13">
            <v>0</v>
          </cell>
          <cell r="H13">
            <v>13</v>
          </cell>
          <cell r="J13">
            <v>5</v>
          </cell>
        </row>
        <row r="14">
          <cell r="B14">
            <v>5</v>
          </cell>
          <cell r="D14">
            <v>780</v>
          </cell>
          <cell r="F14">
            <v>0</v>
          </cell>
          <cell r="H14">
            <v>40</v>
          </cell>
          <cell r="J14">
            <v>1</v>
          </cell>
        </row>
        <row r="15">
          <cell r="B15">
            <v>1000</v>
          </cell>
          <cell r="D15">
            <v>3</v>
          </cell>
          <cell r="F15">
            <v>0</v>
          </cell>
          <cell r="H15">
            <v>0</v>
          </cell>
        </row>
        <row r="16">
          <cell r="B16">
            <v>0</v>
          </cell>
          <cell r="D16">
            <v>5</v>
          </cell>
          <cell r="F16">
            <v>254</v>
          </cell>
          <cell r="H16">
            <v>16</v>
          </cell>
          <cell r="J16">
            <v>30</v>
          </cell>
        </row>
        <row r="17">
          <cell r="B17">
            <v>500</v>
          </cell>
          <cell r="D17">
            <v>0</v>
          </cell>
          <cell r="F17">
            <v>170</v>
          </cell>
          <cell r="H17">
            <v>0</v>
          </cell>
          <cell r="J17">
            <v>200</v>
          </cell>
        </row>
        <row r="18">
          <cell r="B18">
            <v>14</v>
          </cell>
          <cell r="D18">
            <v>0</v>
          </cell>
          <cell r="F18">
            <v>50</v>
          </cell>
          <cell r="H18">
            <v>10</v>
          </cell>
          <cell r="J18">
            <v>4</v>
          </cell>
        </row>
        <row r="19">
          <cell r="B19">
            <v>820</v>
          </cell>
          <cell r="D19">
            <v>0</v>
          </cell>
          <cell r="F19">
            <v>0</v>
          </cell>
          <cell r="H19">
            <v>0</v>
          </cell>
          <cell r="J19">
            <v>20</v>
          </cell>
        </row>
        <row r="20">
          <cell r="B20">
            <v>1450</v>
          </cell>
          <cell r="D20">
            <v>0</v>
          </cell>
          <cell r="F20">
            <v>500</v>
          </cell>
          <cell r="H20">
            <v>0</v>
          </cell>
          <cell r="J20">
            <v>20</v>
          </cell>
        </row>
        <row r="21">
          <cell r="B21">
            <v>900</v>
          </cell>
          <cell r="D21">
            <v>0</v>
          </cell>
          <cell r="F21">
            <v>1200</v>
          </cell>
          <cell r="H21">
            <v>0</v>
          </cell>
          <cell r="J21">
            <v>20</v>
          </cell>
        </row>
        <row r="22">
          <cell r="B22">
            <v>60</v>
          </cell>
          <cell r="D22">
            <v>0</v>
          </cell>
          <cell r="F22">
            <v>25</v>
          </cell>
          <cell r="H22">
            <v>0</v>
          </cell>
          <cell r="J22">
            <v>0</v>
          </cell>
        </row>
        <row r="23">
          <cell r="B23">
            <v>60</v>
          </cell>
          <cell r="D23">
            <v>0</v>
          </cell>
          <cell r="F23">
            <v>12</v>
          </cell>
          <cell r="H23">
            <v>15</v>
          </cell>
          <cell r="J23">
            <v>18</v>
          </cell>
        </row>
        <row r="24">
          <cell r="B24">
            <v>50</v>
          </cell>
          <cell r="D24">
            <v>0</v>
          </cell>
          <cell r="F24">
            <v>4</v>
          </cell>
          <cell r="H24">
            <v>9</v>
          </cell>
          <cell r="J24">
            <v>40</v>
          </cell>
        </row>
        <row r="25">
          <cell r="B25">
            <v>32</v>
          </cell>
          <cell r="F25">
            <v>0</v>
          </cell>
          <cell r="H25">
            <v>16</v>
          </cell>
        </row>
        <row r="26">
          <cell r="B26">
            <v>0</v>
          </cell>
          <cell r="F26">
            <v>0</v>
          </cell>
          <cell r="H26">
            <v>15</v>
          </cell>
          <cell r="J26">
            <v>8</v>
          </cell>
        </row>
        <row r="27">
          <cell r="B27">
            <v>5</v>
          </cell>
          <cell r="F27">
            <v>0</v>
          </cell>
          <cell r="H27">
            <v>0</v>
          </cell>
          <cell r="J27">
            <v>2</v>
          </cell>
        </row>
        <row r="28">
          <cell r="H28">
            <v>0</v>
          </cell>
          <cell r="J28">
            <v>2</v>
          </cell>
        </row>
        <row r="29">
          <cell r="H29">
            <v>0</v>
          </cell>
          <cell r="J29">
            <v>2</v>
          </cell>
        </row>
        <row r="30">
          <cell r="H30">
            <v>0</v>
          </cell>
          <cell r="J30">
            <v>0</v>
          </cell>
        </row>
        <row r="31">
          <cell r="H31">
            <v>3</v>
          </cell>
          <cell r="J31">
            <v>2</v>
          </cell>
        </row>
        <row r="32">
          <cell r="H32">
            <v>0</v>
          </cell>
          <cell r="J32">
            <v>2</v>
          </cell>
        </row>
        <row r="33">
          <cell r="H33">
            <v>0</v>
          </cell>
          <cell r="J33">
            <v>5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5</v>
          </cell>
          <cell r="J37">
            <v>20</v>
          </cell>
        </row>
        <row r="38">
          <cell r="H38">
            <v>16</v>
          </cell>
          <cell r="J38">
            <v>25</v>
          </cell>
        </row>
        <row r="39">
          <cell r="H39">
            <v>1130</v>
          </cell>
          <cell r="J39">
            <v>0</v>
          </cell>
        </row>
        <row r="40">
          <cell r="H40">
            <v>235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20</v>
          </cell>
        </row>
        <row r="43">
          <cell r="J43">
            <v>5</v>
          </cell>
        </row>
        <row r="44">
          <cell r="J44">
            <v>2</v>
          </cell>
        </row>
      </sheetData>
      <sheetData sheetId="1">
        <row r="3">
          <cell r="B3">
            <v>3</v>
          </cell>
          <cell r="H3">
            <v>3</v>
          </cell>
          <cell r="J3">
            <v>3</v>
          </cell>
        </row>
        <row r="4">
          <cell r="D4">
            <v>1</v>
          </cell>
          <cell r="F4">
            <v>1</v>
          </cell>
        </row>
        <row r="5">
          <cell r="B5">
            <v>250</v>
          </cell>
          <cell r="D5">
            <v>7</v>
          </cell>
          <cell r="H5">
            <v>2</v>
          </cell>
        </row>
        <row r="6">
          <cell r="B6">
            <v>1</v>
          </cell>
        </row>
        <row r="7">
          <cell r="B7">
            <v>30</v>
          </cell>
          <cell r="J7">
            <v>1000</v>
          </cell>
        </row>
        <row r="8">
          <cell r="D8">
            <v>1</v>
          </cell>
          <cell r="H8">
            <v>2</v>
          </cell>
          <cell r="J8">
            <v>30</v>
          </cell>
        </row>
        <row r="9">
          <cell r="B9">
            <v>10</v>
          </cell>
          <cell r="D9">
            <v>2</v>
          </cell>
          <cell r="H9">
            <v>3</v>
          </cell>
          <cell r="J9">
            <v>30</v>
          </cell>
        </row>
        <row r="10">
          <cell r="B10">
            <v>5</v>
          </cell>
          <cell r="J10">
            <v>20</v>
          </cell>
        </row>
        <row r="11">
          <cell r="H11">
            <v>125</v>
          </cell>
          <cell r="J11">
            <v>1</v>
          </cell>
        </row>
        <row r="12">
          <cell r="J12">
            <v>10</v>
          </cell>
        </row>
        <row r="13">
          <cell r="J13">
            <v>5</v>
          </cell>
        </row>
        <row r="14">
          <cell r="D14">
            <v>10</v>
          </cell>
          <cell r="J14">
            <v>10</v>
          </cell>
        </row>
        <row r="15">
          <cell r="B15">
            <v>60</v>
          </cell>
          <cell r="J15">
            <v>40</v>
          </cell>
        </row>
        <row r="16">
          <cell r="F16">
            <v>8</v>
          </cell>
          <cell r="J16">
            <v>50</v>
          </cell>
        </row>
        <row r="17">
          <cell r="B17">
            <v>35</v>
          </cell>
          <cell r="F17">
            <v>70</v>
          </cell>
          <cell r="J17">
            <v>60</v>
          </cell>
        </row>
        <row r="18">
          <cell r="B18">
            <v>1</v>
          </cell>
          <cell r="F18">
            <v>8</v>
          </cell>
          <cell r="H18">
            <v>2</v>
          </cell>
        </row>
        <row r="19">
          <cell r="B19">
            <v>110</v>
          </cell>
          <cell r="J19">
            <v>15</v>
          </cell>
        </row>
        <row r="20">
          <cell r="B20">
            <v>110</v>
          </cell>
          <cell r="F20">
            <v>110</v>
          </cell>
        </row>
        <row r="21">
          <cell r="B21">
            <v>100</v>
          </cell>
          <cell r="F21">
            <v>80</v>
          </cell>
        </row>
        <row r="23">
          <cell r="B23">
            <v>5</v>
          </cell>
          <cell r="F23">
            <v>1</v>
          </cell>
          <cell r="J23">
            <v>5</v>
          </cell>
        </row>
        <row r="25">
          <cell r="B25">
            <v>10</v>
          </cell>
        </row>
        <row r="27">
          <cell r="J27">
            <v>2</v>
          </cell>
        </row>
        <row r="29">
          <cell r="H29">
            <v>1</v>
          </cell>
        </row>
        <row r="36">
          <cell r="J36">
            <v>2</v>
          </cell>
        </row>
        <row r="37">
          <cell r="H37">
            <v>1</v>
          </cell>
          <cell r="J37">
            <v>3</v>
          </cell>
        </row>
        <row r="39">
          <cell r="H39">
            <v>40</v>
          </cell>
        </row>
        <row r="40">
          <cell r="H40">
            <v>30</v>
          </cell>
        </row>
      </sheetData>
      <sheetData sheetId="2">
        <row r="3">
          <cell r="B3">
            <v>4</v>
          </cell>
          <cell r="D3">
            <v>0</v>
          </cell>
          <cell r="F3">
            <v>1</v>
          </cell>
          <cell r="H3">
            <v>12</v>
          </cell>
          <cell r="J3">
            <v>7</v>
          </cell>
        </row>
        <row r="4">
          <cell r="B4">
            <v>1</v>
          </cell>
          <cell r="D4">
            <v>0</v>
          </cell>
          <cell r="F4">
            <v>6</v>
          </cell>
          <cell r="H4">
            <v>0</v>
          </cell>
          <cell r="J4">
            <v>0</v>
          </cell>
        </row>
        <row r="5">
          <cell r="B5">
            <v>342</v>
          </cell>
          <cell r="D5">
            <v>26</v>
          </cell>
          <cell r="F5">
            <v>0</v>
          </cell>
          <cell r="H5">
            <v>7</v>
          </cell>
          <cell r="J5">
            <v>0</v>
          </cell>
        </row>
        <row r="6">
          <cell r="B6">
            <v>2</v>
          </cell>
          <cell r="D6">
            <v>0</v>
          </cell>
          <cell r="F6">
            <v>0</v>
          </cell>
          <cell r="H6">
            <v>50</v>
          </cell>
          <cell r="J6">
            <v>1</v>
          </cell>
        </row>
        <row r="7">
          <cell r="B7">
            <v>33</v>
          </cell>
          <cell r="D7">
            <v>0</v>
          </cell>
          <cell r="F7">
            <v>1</v>
          </cell>
          <cell r="H7">
            <v>0</v>
          </cell>
          <cell r="J7">
            <v>72</v>
          </cell>
        </row>
        <row r="8">
          <cell r="B8">
            <v>4</v>
          </cell>
          <cell r="D8">
            <v>6</v>
          </cell>
          <cell r="F8">
            <v>0</v>
          </cell>
          <cell r="H8">
            <v>9</v>
          </cell>
          <cell r="J8">
            <v>3</v>
          </cell>
        </row>
        <row r="9">
          <cell r="B9">
            <v>0</v>
          </cell>
          <cell r="D9">
            <v>4</v>
          </cell>
          <cell r="F9">
            <v>0</v>
          </cell>
          <cell r="H9">
            <v>29</v>
          </cell>
          <cell r="J9">
            <v>3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0</v>
          </cell>
          <cell r="J10">
            <v>3</v>
          </cell>
        </row>
        <row r="11">
          <cell r="B11">
            <v>17</v>
          </cell>
          <cell r="D11">
            <v>0</v>
          </cell>
          <cell r="F11">
            <v>0</v>
          </cell>
          <cell r="H11">
            <v>16</v>
          </cell>
          <cell r="J11">
            <v>0</v>
          </cell>
        </row>
        <row r="12">
          <cell r="B12">
            <v>1</v>
          </cell>
          <cell r="D12">
            <v>0</v>
          </cell>
          <cell r="F12">
            <v>0</v>
          </cell>
          <cell r="H12">
            <v>63</v>
          </cell>
          <cell r="J12">
            <v>6</v>
          </cell>
        </row>
        <row r="13">
          <cell r="B13">
            <v>0</v>
          </cell>
          <cell r="D13">
            <v>3</v>
          </cell>
          <cell r="F13">
            <v>0</v>
          </cell>
          <cell r="H13">
            <v>1</v>
          </cell>
          <cell r="J13">
            <v>0</v>
          </cell>
        </row>
        <row r="14">
          <cell r="B14">
            <v>0</v>
          </cell>
          <cell r="D14">
            <v>105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16</v>
          </cell>
          <cell r="D15">
            <v>1</v>
          </cell>
          <cell r="F15">
            <v>0</v>
          </cell>
          <cell r="H15">
            <v>0</v>
          </cell>
          <cell r="J15">
            <v>153</v>
          </cell>
        </row>
        <row r="16">
          <cell r="B16">
            <v>0</v>
          </cell>
          <cell r="D16">
            <v>0</v>
          </cell>
          <cell r="F16">
            <v>87</v>
          </cell>
          <cell r="H16">
            <v>2</v>
          </cell>
          <cell r="J16">
            <v>153</v>
          </cell>
        </row>
        <row r="17">
          <cell r="B17">
            <v>9</v>
          </cell>
          <cell r="D17">
            <v>0</v>
          </cell>
          <cell r="F17">
            <v>91</v>
          </cell>
          <cell r="H17">
            <v>0</v>
          </cell>
          <cell r="J17">
            <v>120</v>
          </cell>
        </row>
        <row r="18">
          <cell r="B18">
            <v>0</v>
          </cell>
          <cell r="D18">
            <v>0</v>
          </cell>
          <cell r="F18">
            <v>7</v>
          </cell>
          <cell r="H18">
            <v>0</v>
          </cell>
          <cell r="J18">
            <v>131</v>
          </cell>
        </row>
        <row r="19">
          <cell r="B19">
            <v>187</v>
          </cell>
          <cell r="D19">
            <v>0</v>
          </cell>
          <cell r="F19">
            <v>2</v>
          </cell>
          <cell r="H19">
            <v>0</v>
          </cell>
          <cell r="J19">
            <v>57</v>
          </cell>
        </row>
        <row r="20">
          <cell r="B20">
            <v>252</v>
          </cell>
          <cell r="D20">
            <v>0</v>
          </cell>
          <cell r="F20">
            <v>170</v>
          </cell>
          <cell r="H20">
            <v>0</v>
          </cell>
          <cell r="J20">
            <v>153</v>
          </cell>
        </row>
        <row r="21">
          <cell r="B21">
            <v>174</v>
          </cell>
          <cell r="D21">
            <v>0</v>
          </cell>
          <cell r="F21">
            <v>305</v>
          </cell>
          <cell r="H21">
            <v>0</v>
          </cell>
          <cell r="J21">
            <v>153</v>
          </cell>
        </row>
        <row r="22">
          <cell r="B22">
            <v>6</v>
          </cell>
          <cell r="D22">
            <v>0</v>
          </cell>
          <cell r="F22">
            <v>8</v>
          </cell>
          <cell r="H22">
            <v>0</v>
          </cell>
          <cell r="J22">
            <v>67000</v>
          </cell>
        </row>
        <row r="23">
          <cell r="B23">
            <v>12</v>
          </cell>
          <cell r="D23">
            <v>0</v>
          </cell>
          <cell r="F23">
            <v>1</v>
          </cell>
          <cell r="H23">
            <v>0</v>
          </cell>
          <cell r="J23">
            <v>0</v>
          </cell>
        </row>
        <row r="24">
          <cell r="B24">
            <v>0</v>
          </cell>
          <cell r="D24">
            <v>0</v>
          </cell>
          <cell r="F24">
            <v>3</v>
          </cell>
          <cell r="H24">
            <v>0</v>
          </cell>
          <cell r="J24">
            <v>0</v>
          </cell>
        </row>
        <row r="25">
          <cell r="B25">
            <v>10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1</v>
          </cell>
          <cell r="J26">
            <v>0</v>
          </cell>
        </row>
        <row r="27">
          <cell r="B27">
            <v>1</v>
          </cell>
          <cell r="F27">
            <v>0</v>
          </cell>
          <cell r="H27">
            <v>0</v>
          </cell>
          <cell r="J27">
            <v>0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6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38">
          <cell r="H38">
            <v>2</v>
          </cell>
          <cell r="J38">
            <v>0</v>
          </cell>
        </row>
        <row r="39">
          <cell r="H39">
            <v>65</v>
          </cell>
          <cell r="J39">
            <v>18</v>
          </cell>
        </row>
        <row r="40">
          <cell r="H40">
            <v>95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3">
        <row r="3">
          <cell r="B3">
            <v>7</v>
          </cell>
          <cell r="D3">
            <v>2</v>
          </cell>
          <cell r="F3">
            <v>0</v>
          </cell>
          <cell r="H3">
            <v>0</v>
          </cell>
          <cell r="J3">
            <v>51</v>
          </cell>
        </row>
        <row r="4">
          <cell r="B4">
            <v>0</v>
          </cell>
          <cell r="D4">
            <v>3</v>
          </cell>
          <cell r="F4">
            <v>2</v>
          </cell>
          <cell r="H4">
            <v>0</v>
          </cell>
          <cell r="J4">
            <v>10</v>
          </cell>
        </row>
        <row r="5">
          <cell r="B5">
            <v>400</v>
          </cell>
          <cell r="D5">
            <v>15</v>
          </cell>
          <cell r="F5">
            <v>0</v>
          </cell>
          <cell r="H5">
            <v>17</v>
          </cell>
          <cell r="J5">
            <v>0</v>
          </cell>
        </row>
        <row r="6">
          <cell r="B6">
            <v>10</v>
          </cell>
          <cell r="D6">
            <v>0</v>
          </cell>
          <cell r="F6">
            <v>0</v>
          </cell>
          <cell r="H6">
            <v>8</v>
          </cell>
          <cell r="J6">
            <v>0</v>
          </cell>
        </row>
        <row r="7">
          <cell r="B7">
            <v>37</v>
          </cell>
          <cell r="D7">
            <v>0</v>
          </cell>
          <cell r="F7">
            <v>0</v>
          </cell>
          <cell r="H7">
            <v>0</v>
          </cell>
          <cell r="J7">
            <v>200</v>
          </cell>
        </row>
        <row r="8">
          <cell r="B8">
            <v>0</v>
          </cell>
          <cell r="D8">
            <v>7</v>
          </cell>
          <cell r="F8">
            <v>0</v>
          </cell>
          <cell r="H8">
            <v>3</v>
          </cell>
          <cell r="J8">
            <v>162</v>
          </cell>
        </row>
        <row r="9">
          <cell r="B9">
            <v>5</v>
          </cell>
          <cell r="D9">
            <v>6</v>
          </cell>
          <cell r="F9">
            <v>0</v>
          </cell>
          <cell r="H9">
            <v>7</v>
          </cell>
          <cell r="J9">
            <v>100</v>
          </cell>
        </row>
        <row r="10">
          <cell r="B10">
            <v>4</v>
          </cell>
          <cell r="D10">
            <v>0</v>
          </cell>
          <cell r="F10">
            <v>0</v>
          </cell>
          <cell r="H10">
            <v>0</v>
          </cell>
          <cell r="J10">
            <v>7</v>
          </cell>
        </row>
        <row r="11">
          <cell r="B11">
            <v>1</v>
          </cell>
          <cell r="D11">
            <v>0</v>
          </cell>
          <cell r="F11">
            <v>0</v>
          </cell>
          <cell r="H11">
            <v>50</v>
          </cell>
          <cell r="J11">
            <v>3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0</v>
          </cell>
          <cell r="J12">
            <v>3</v>
          </cell>
        </row>
        <row r="13">
          <cell r="B13">
            <v>10</v>
          </cell>
          <cell r="D13">
            <v>7</v>
          </cell>
          <cell r="F13">
            <v>0</v>
          </cell>
          <cell r="H13">
            <v>0</v>
          </cell>
          <cell r="J13">
            <v>5</v>
          </cell>
        </row>
        <row r="14">
          <cell r="B14">
            <v>0</v>
          </cell>
          <cell r="D14">
            <v>67</v>
          </cell>
          <cell r="F14">
            <v>0</v>
          </cell>
          <cell r="H14">
            <v>0</v>
          </cell>
          <cell r="J14">
            <v>1</v>
          </cell>
        </row>
        <row r="15">
          <cell r="B15">
            <v>25</v>
          </cell>
          <cell r="D15">
            <v>0</v>
          </cell>
          <cell r="F15">
            <v>0</v>
          </cell>
          <cell r="H15">
            <v>0</v>
          </cell>
          <cell r="J15">
            <v>65</v>
          </cell>
        </row>
        <row r="16">
          <cell r="B16">
            <v>0</v>
          </cell>
          <cell r="D16">
            <v>0</v>
          </cell>
          <cell r="F16">
            <v>14</v>
          </cell>
          <cell r="H16">
            <v>0</v>
          </cell>
          <cell r="J16">
            <v>65</v>
          </cell>
        </row>
        <row r="17">
          <cell r="B17">
            <v>10</v>
          </cell>
          <cell r="D17">
            <v>0</v>
          </cell>
          <cell r="F17">
            <v>10</v>
          </cell>
          <cell r="H17">
            <v>0</v>
          </cell>
          <cell r="J17">
            <v>5</v>
          </cell>
        </row>
        <row r="18">
          <cell r="B18">
            <v>3</v>
          </cell>
          <cell r="D18">
            <v>0</v>
          </cell>
          <cell r="F18">
            <v>9</v>
          </cell>
          <cell r="H18">
            <v>1</v>
          </cell>
          <cell r="J18">
            <v>25</v>
          </cell>
        </row>
        <row r="19">
          <cell r="B19">
            <v>100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</row>
        <row r="20">
          <cell r="B20">
            <v>100</v>
          </cell>
          <cell r="D20">
            <v>0</v>
          </cell>
          <cell r="F20">
            <v>25</v>
          </cell>
          <cell r="H20">
            <v>0</v>
          </cell>
          <cell r="J20">
            <v>25</v>
          </cell>
        </row>
        <row r="21">
          <cell r="B21">
            <v>210</v>
          </cell>
          <cell r="D21">
            <v>0</v>
          </cell>
          <cell r="F21">
            <v>20</v>
          </cell>
          <cell r="H21">
            <v>0</v>
          </cell>
          <cell r="J21">
            <v>25</v>
          </cell>
        </row>
        <row r="22">
          <cell r="B22">
            <v>50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20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5</v>
          </cell>
        </row>
        <row r="25">
          <cell r="B25">
            <v>4</v>
          </cell>
          <cell r="F25">
            <v>0</v>
          </cell>
          <cell r="H25">
            <v>0</v>
          </cell>
        </row>
        <row r="26">
          <cell r="B26">
            <v>2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0</v>
          </cell>
          <cell r="F27">
            <v>0</v>
          </cell>
          <cell r="H27">
            <v>0</v>
          </cell>
          <cell r="J27">
            <v>2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1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11</v>
          </cell>
          <cell r="J39">
            <v>0</v>
          </cell>
        </row>
        <row r="40">
          <cell r="H40">
            <v>25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4">
        <row r="3">
          <cell r="B3">
            <v>0</v>
          </cell>
          <cell r="D3">
            <v>0</v>
          </cell>
          <cell r="F3">
            <v>0</v>
          </cell>
          <cell r="H3">
            <v>0</v>
          </cell>
          <cell r="J3">
            <v>7</v>
          </cell>
        </row>
        <row r="4">
          <cell r="B4">
            <v>0</v>
          </cell>
          <cell r="D4">
            <v>0</v>
          </cell>
          <cell r="F4">
            <v>0</v>
          </cell>
          <cell r="H4">
            <v>0</v>
          </cell>
          <cell r="J4">
            <v>0</v>
          </cell>
        </row>
        <row r="5">
          <cell r="B5">
            <v>240</v>
          </cell>
          <cell r="D5">
            <v>1</v>
          </cell>
          <cell r="F5">
            <v>0</v>
          </cell>
          <cell r="H5">
            <v>1</v>
          </cell>
          <cell r="J5">
            <v>0</v>
          </cell>
        </row>
        <row r="6">
          <cell r="B6">
            <v>0</v>
          </cell>
          <cell r="D6">
            <v>0</v>
          </cell>
          <cell r="F6">
            <v>0</v>
          </cell>
          <cell r="H6">
            <v>8</v>
          </cell>
          <cell r="J6">
            <v>0</v>
          </cell>
        </row>
        <row r="7">
          <cell r="B7">
            <v>4</v>
          </cell>
          <cell r="D7">
            <v>0</v>
          </cell>
          <cell r="F7">
            <v>1</v>
          </cell>
          <cell r="H7">
            <v>0</v>
          </cell>
          <cell r="J7">
            <v>18</v>
          </cell>
        </row>
        <row r="8">
          <cell r="B8">
            <v>0</v>
          </cell>
          <cell r="D8">
            <v>0</v>
          </cell>
          <cell r="H8">
            <v>2</v>
          </cell>
          <cell r="J8">
            <v>3</v>
          </cell>
        </row>
        <row r="9">
          <cell r="B9">
            <v>2</v>
          </cell>
          <cell r="D9">
            <v>0</v>
          </cell>
          <cell r="F9">
            <v>1</v>
          </cell>
          <cell r="H9">
            <v>1</v>
          </cell>
          <cell r="J9">
            <v>3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2</v>
          </cell>
          <cell r="D11">
            <v>0</v>
          </cell>
          <cell r="F11">
            <v>0</v>
          </cell>
          <cell r="H11">
            <v>30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65</v>
          </cell>
          <cell r="J12">
            <v>1</v>
          </cell>
        </row>
        <row r="13">
          <cell r="B13">
            <v>0</v>
          </cell>
          <cell r="D13">
            <v>0</v>
          </cell>
          <cell r="F13">
            <v>0</v>
          </cell>
          <cell r="H13">
            <v>20</v>
          </cell>
          <cell r="J13">
            <v>85</v>
          </cell>
        </row>
        <row r="14">
          <cell r="B14">
            <v>0</v>
          </cell>
          <cell r="D14">
            <v>10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1</v>
          </cell>
          <cell r="D15">
            <v>15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0</v>
          </cell>
          <cell r="D16">
            <v>5</v>
          </cell>
          <cell r="F16">
            <v>10</v>
          </cell>
          <cell r="H16">
            <v>0</v>
          </cell>
          <cell r="J16">
            <v>80</v>
          </cell>
        </row>
        <row r="17">
          <cell r="B17">
            <v>5</v>
          </cell>
          <cell r="D17">
            <v>0</v>
          </cell>
          <cell r="F17">
            <v>20</v>
          </cell>
          <cell r="H17">
            <v>0</v>
          </cell>
          <cell r="J17">
            <v>87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87</v>
          </cell>
        </row>
        <row r="19">
          <cell r="B19">
            <v>20</v>
          </cell>
          <cell r="D19">
            <v>0</v>
          </cell>
          <cell r="F19">
            <v>0</v>
          </cell>
          <cell r="H19">
            <v>0</v>
          </cell>
          <cell r="J19">
            <v>400</v>
          </cell>
        </row>
        <row r="20">
          <cell r="B20">
            <v>25</v>
          </cell>
          <cell r="D20">
            <v>0</v>
          </cell>
          <cell r="F20">
            <v>40</v>
          </cell>
          <cell r="H20">
            <v>0</v>
          </cell>
          <cell r="J20">
            <v>70</v>
          </cell>
        </row>
        <row r="21">
          <cell r="B21">
            <v>0</v>
          </cell>
          <cell r="D21">
            <v>0</v>
          </cell>
          <cell r="F21">
            <v>10</v>
          </cell>
          <cell r="H21">
            <v>0</v>
          </cell>
          <cell r="J21">
            <v>70</v>
          </cell>
        </row>
        <row r="22">
          <cell r="B22">
            <v>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15</v>
          </cell>
          <cell r="D23">
            <v>0</v>
          </cell>
          <cell r="F23">
            <v>0</v>
          </cell>
          <cell r="H23">
            <v>0</v>
          </cell>
          <cell r="J23">
            <v>12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15</v>
          </cell>
        </row>
        <row r="25">
          <cell r="B25">
            <v>5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6</v>
          </cell>
          <cell r="J26">
            <v>0</v>
          </cell>
        </row>
        <row r="27">
          <cell r="B27">
            <v>0</v>
          </cell>
          <cell r="F27">
            <v>0</v>
          </cell>
          <cell r="H27">
            <v>0</v>
          </cell>
          <cell r="J27">
            <v>4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10</v>
          </cell>
          <cell r="J31">
            <v>2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5</v>
          </cell>
        </row>
        <row r="38">
          <cell r="H38">
            <v>0</v>
          </cell>
          <cell r="J38">
            <v>0</v>
          </cell>
        </row>
        <row r="39">
          <cell r="H39">
            <v>2</v>
          </cell>
          <cell r="J39">
            <v>0</v>
          </cell>
        </row>
        <row r="40">
          <cell r="H40">
            <v>180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5">
        <row r="3">
          <cell r="B3">
            <v>2</v>
          </cell>
          <cell r="H3">
            <v>1</v>
          </cell>
          <cell r="J3">
            <v>42</v>
          </cell>
        </row>
        <row r="4">
          <cell r="F4">
            <v>1</v>
          </cell>
        </row>
        <row r="5">
          <cell r="B5">
            <v>200</v>
          </cell>
          <cell r="D5">
            <v>2</v>
          </cell>
          <cell r="J5">
            <v>5</v>
          </cell>
        </row>
        <row r="6">
          <cell r="H6">
            <v>7</v>
          </cell>
          <cell r="J6">
            <v>1</v>
          </cell>
        </row>
        <row r="7">
          <cell r="F7">
            <v>1</v>
          </cell>
          <cell r="J7">
            <v>800</v>
          </cell>
        </row>
        <row r="8">
          <cell r="H8">
            <v>2</v>
          </cell>
          <cell r="J8">
            <v>25</v>
          </cell>
        </row>
        <row r="9">
          <cell r="J9">
            <v>40</v>
          </cell>
        </row>
        <row r="10">
          <cell r="B10">
            <v>2</v>
          </cell>
        </row>
        <row r="11">
          <cell r="B11">
            <v>3</v>
          </cell>
          <cell r="H11">
            <v>4</v>
          </cell>
        </row>
        <row r="12">
          <cell r="H12">
            <v>145</v>
          </cell>
          <cell r="J12">
            <v>5</v>
          </cell>
        </row>
        <row r="13">
          <cell r="J13">
            <v>312</v>
          </cell>
        </row>
        <row r="14">
          <cell r="D14">
            <v>5</v>
          </cell>
        </row>
        <row r="15">
          <cell r="B15">
            <v>31</v>
          </cell>
        </row>
        <row r="16">
          <cell r="F16">
            <v>2</v>
          </cell>
          <cell r="J16">
            <v>324</v>
          </cell>
        </row>
        <row r="17">
          <cell r="F17">
            <v>24</v>
          </cell>
          <cell r="J17">
            <v>10</v>
          </cell>
        </row>
        <row r="18">
          <cell r="H18">
            <v>1</v>
          </cell>
          <cell r="J18">
            <v>308</v>
          </cell>
        </row>
        <row r="19">
          <cell r="B19">
            <v>55</v>
          </cell>
          <cell r="J19">
            <v>1000</v>
          </cell>
        </row>
        <row r="20">
          <cell r="B20">
            <v>42</v>
          </cell>
          <cell r="F20">
            <v>200</v>
          </cell>
        </row>
        <row r="21">
          <cell r="B21">
            <v>138</v>
          </cell>
          <cell r="F21">
            <v>147</v>
          </cell>
        </row>
        <row r="22">
          <cell r="F22">
            <v>5</v>
          </cell>
        </row>
        <row r="23">
          <cell r="B23">
            <v>4</v>
          </cell>
          <cell r="F23">
            <v>2</v>
          </cell>
          <cell r="J23">
            <v>312</v>
          </cell>
        </row>
        <row r="24">
          <cell r="B24">
            <v>62</v>
          </cell>
        </row>
        <row r="25">
          <cell r="B25">
            <v>22</v>
          </cell>
        </row>
        <row r="26">
          <cell r="J26">
            <v>1</v>
          </cell>
        </row>
        <row r="27">
          <cell r="F27">
            <v>15</v>
          </cell>
          <cell r="J27">
            <v>2</v>
          </cell>
        </row>
        <row r="29">
          <cell r="J29">
            <v>10</v>
          </cell>
        </row>
        <row r="31">
          <cell r="H31">
            <v>20</v>
          </cell>
        </row>
        <row r="33">
          <cell r="J33">
            <v>2</v>
          </cell>
        </row>
        <row r="34">
          <cell r="H34">
            <v>1</v>
          </cell>
          <cell r="J34">
            <v>2</v>
          </cell>
        </row>
        <row r="37">
          <cell r="J37">
            <v>30</v>
          </cell>
        </row>
        <row r="38">
          <cell r="J38">
            <v>2</v>
          </cell>
        </row>
        <row r="39">
          <cell r="H39">
            <v>74</v>
          </cell>
        </row>
        <row r="40">
          <cell r="H40">
            <v>69</v>
          </cell>
        </row>
      </sheetData>
      <sheetData sheetId="6">
        <row r="3">
          <cell r="B3">
            <v>9</v>
          </cell>
          <cell r="D3">
            <v>2</v>
          </cell>
          <cell r="F3">
            <v>4</v>
          </cell>
          <cell r="H3">
            <v>2</v>
          </cell>
          <cell r="J3">
            <v>75</v>
          </cell>
        </row>
        <row r="4">
          <cell r="D4">
            <v>1</v>
          </cell>
          <cell r="F4">
            <v>9</v>
          </cell>
          <cell r="J4">
            <v>8</v>
          </cell>
        </row>
        <row r="5">
          <cell r="B5">
            <v>380</v>
          </cell>
          <cell r="D5">
            <v>20</v>
          </cell>
          <cell r="H5">
            <v>15</v>
          </cell>
          <cell r="J5">
            <v>2</v>
          </cell>
        </row>
        <row r="6">
          <cell r="B6">
            <v>3</v>
          </cell>
          <cell r="D6">
            <v>17</v>
          </cell>
          <cell r="F6">
            <v>15</v>
          </cell>
          <cell r="H6">
            <v>6</v>
          </cell>
        </row>
        <row r="7">
          <cell r="J7">
            <v>45</v>
          </cell>
        </row>
        <row r="8">
          <cell r="B8">
            <v>1</v>
          </cell>
          <cell r="D8">
            <v>12</v>
          </cell>
          <cell r="H8">
            <v>9</v>
          </cell>
          <cell r="J8">
            <v>71</v>
          </cell>
        </row>
        <row r="9">
          <cell r="B9">
            <v>64</v>
          </cell>
          <cell r="D9">
            <v>16</v>
          </cell>
          <cell r="H9">
            <v>13</v>
          </cell>
          <cell r="J9">
            <v>26</v>
          </cell>
        </row>
        <row r="10">
          <cell r="B10">
            <v>7</v>
          </cell>
          <cell r="D10">
            <v>5</v>
          </cell>
          <cell r="J10">
            <v>23</v>
          </cell>
        </row>
        <row r="11">
          <cell r="B11">
            <v>6</v>
          </cell>
          <cell r="H11">
            <v>24</v>
          </cell>
          <cell r="J11">
            <v>11</v>
          </cell>
        </row>
        <row r="12">
          <cell r="H12">
            <v>45</v>
          </cell>
          <cell r="J12">
            <v>4</v>
          </cell>
        </row>
        <row r="13">
          <cell r="B13">
            <v>4</v>
          </cell>
          <cell r="D13">
            <v>8</v>
          </cell>
          <cell r="H13">
            <v>3</v>
          </cell>
          <cell r="J13">
            <v>42</v>
          </cell>
        </row>
        <row r="14">
          <cell r="B14">
            <v>5</v>
          </cell>
          <cell r="D14">
            <v>175</v>
          </cell>
          <cell r="H14">
            <v>2</v>
          </cell>
          <cell r="J14">
            <v>37</v>
          </cell>
        </row>
        <row r="15">
          <cell r="B15">
            <v>43</v>
          </cell>
          <cell r="D15">
            <v>3</v>
          </cell>
          <cell r="J15">
            <v>32</v>
          </cell>
        </row>
        <row r="16">
          <cell r="D16">
            <v>1</v>
          </cell>
          <cell r="F16">
            <v>17</v>
          </cell>
          <cell r="J16">
            <v>32</v>
          </cell>
        </row>
        <row r="17">
          <cell r="B17">
            <v>15</v>
          </cell>
          <cell r="J17">
            <v>25</v>
          </cell>
        </row>
        <row r="18">
          <cell r="F18">
            <v>16</v>
          </cell>
          <cell r="J18">
            <v>47</v>
          </cell>
        </row>
        <row r="19">
          <cell r="B19">
            <v>21</v>
          </cell>
          <cell r="F19">
            <v>1</v>
          </cell>
          <cell r="J19">
            <v>250</v>
          </cell>
        </row>
        <row r="20">
          <cell r="B20">
            <v>28</v>
          </cell>
          <cell r="F20">
            <v>35</v>
          </cell>
          <cell r="J20">
            <v>80</v>
          </cell>
        </row>
        <row r="21">
          <cell r="B21">
            <v>4</v>
          </cell>
          <cell r="F21">
            <v>175</v>
          </cell>
          <cell r="J21">
            <v>120</v>
          </cell>
        </row>
        <row r="22">
          <cell r="B22">
            <v>57</v>
          </cell>
          <cell r="J22">
            <v>2</v>
          </cell>
        </row>
        <row r="23">
          <cell r="B23">
            <v>12</v>
          </cell>
          <cell r="J23">
            <v>60</v>
          </cell>
        </row>
        <row r="24">
          <cell r="B24">
            <v>2</v>
          </cell>
          <cell r="F24">
            <v>5</v>
          </cell>
        </row>
        <row r="25">
          <cell r="B25">
            <v>7</v>
          </cell>
          <cell r="D25">
            <v>5</v>
          </cell>
        </row>
        <row r="31">
          <cell r="H31">
            <v>3</v>
          </cell>
        </row>
        <row r="37">
          <cell r="H37">
            <v>1</v>
          </cell>
        </row>
        <row r="39">
          <cell r="H39">
            <v>171</v>
          </cell>
        </row>
        <row r="40">
          <cell r="H40">
            <v>33</v>
          </cell>
        </row>
      </sheetData>
      <sheetData sheetId="7">
        <row r="3">
          <cell r="B3">
            <v>2</v>
          </cell>
          <cell r="D3">
            <v>0</v>
          </cell>
          <cell r="F3">
            <v>0</v>
          </cell>
          <cell r="H3">
            <v>0</v>
          </cell>
          <cell r="J3">
            <v>91</v>
          </cell>
        </row>
        <row r="4">
          <cell r="B4">
            <v>1</v>
          </cell>
          <cell r="D4">
            <v>1</v>
          </cell>
          <cell r="F4">
            <v>1</v>
          </cell>
          <cell r="H4">
            <v>0</v>
          </cell>
          <cell r="J4">
            <v>12</v>
          </cell>
        </row>
        <row r="5">
          <cell r="B5">
            <v>548</v>
          </cell>
          <cell r="D5">
            <v>5</v>
          </cell>
          <cell r="F5">
            <v>0</v>
          </cell>
          <cell r="H5">
            <v>17</v>
          </cell>
          <cell r="J5">
            <v>0</v>
          </cell>
        </row>
        <row r="6">
          <cell r="B6">
            <v>5</v>
          </cell>
          <cell r="D6">
            <v>3</v>
          </cell>
          <cell r="F6">
            <v>5</v>
          </cell>
          <cell r="H6">
            <v>30</v>
          </cell>
          <cell r="J6">
            <v>0</v>
          </cell>
        </row>
        <row r="7">
          <cell r="B7">
            <v>20</v>
          </cell>
          <cell r="D7">
            <v>0</v>
          </cell>
          <cell r="F7">
            <v>0</v>
          </cell>
          <cell r="H7">
            <v>0</v>
          </cell>
          <cell r="J7">
            <v>462</v>
          </cell>
        </row>
        <row r="8">
          <cell r="B8">
            <v>0</v>
          </cell>
          <cell r="D8">
            <v>12</v>
          </cell>
          <cell r="F8">
            <v>1</v>
          </cell>
          <cell r="H8">
            <v>42</v>
          </cell>
          <cell r="J8">
            <v>341</v>
          </cell>
        </row>
        <row r="9">
          <cell r="B9">
            <v>8</v>
          </cell>
          <cell r="D9">
            <v>10</v>
          </cell>
          <cell r="F9">
            <v>1</v>
          </cell>
          <cell r="H9">
            <v>22</v>
          </cell>
          <cell r="J9">
            <v>360</v>
          </cell>
        </row>
        <row r="10">
          <cell r="B10">
            <v>15</v>
          </cell>
          <cell r="D10">
            <v>0</v>
          </cell>
          <cell r="F10">
            <v>0</v>
          </cell>
          <cell r="H10">
            <v>0</v>
          </cell>
          <cell r="J10">
            <v>17</v>
          </cell>
        </row>
        <row r="11">
          <cell r="B11">
            <v>25</v>
          </cell>
          <cell r="D11">
            <v>0</v>
          </cell>
          <cell r="F11">
            <v>0</v>
          </cell>
          <cell r="H11">
            <v>74</v>
          </cell>
          <cell r="J11">
            <v>3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116</v>
          </cell>
          <cell r="J12">
            <v>26</v>
          </cell>
        </row>
        <row r="13">
          <cell r="B13">
            <v>5</v>
          </cell>
          <cell r="D13">
            <v>4</v>
          </cell>
          <cell r="F13">
            <v>0</v>
          </cell>
          <cell r="H13">
            <v>2</v>
          </cell>
          <cell r="J13">
            <v>36</v>
          </cell>
        </row>
        <row r="14">
          <cell r="B14">
            <v>0</v>
          </cell>
          <cell r="D14">
            <v>38</v>
          </cell>
          <cell r="F14">
            <v>0</v>
          </cell>
          <cell r="H14">
            <v>0</v>
          </cell>
          <cell r="J14">
            <v>48</v>
          </cell>
        </row>
        <row r="15">
          <cell r="B15">
            <v>24</v>
          </cell>
          <cell r="D15">
            <v>3</v>
          </cell>
          <cell r="F15">
            <v>0</v>
          </cell>
          <cell r="H15">
            <v>2</v>
          </cell>
          <cell r="J15">
            <v>240</v>
          </cell>
        </row>
        <row r="16">
          <cell r="B16">
            <v>0</v>
          </cell>
          <cell r="D16">
            <v>2</v>
          </cell>
          <cell r="F16">
            <v>8</v>
          </cell>
          <cell r="H16">
            <v>0</v>
          </cell>
          <cell r="J16">
            <v>240</v>
          </cell>
        </row>
        <row r="17">
          <cell r="B17">
            <v>2</v>
          </cell>
          <cell r="D17">
            <v>0</v>
          </cell>
          <cell r="F17">
            <v>66</v>
          </cell>
          <cell r="H17">
            <v>0</v>
          </cell>
          <cell r="J17">
            <v>200</v>
          </cell>
        </row>
        <row r="18">
          <cell r="B18">
            <v>0</v>
          </cell>
          <cell r="D18">
            <v>0</v>
          </cell>
          <cell r="F18">
            <v>7</v>
          </cell>
          <cell r="H18">
            <v>1</v>
          </cell>
          <cell r="J18">
            <v>300</v>
          </cell>
        </row>
        <row r="19">
          <cell r="B19">
            <v>190</v>
          </cell>
          <cell r="D19">
            <v>0</v>
          </cell>
          <cell r="F19">
            <v>0</v>
          </cell>
          <cell r="H19">
            <v>0</v>
          </cell>
          <cell r="J19">
            <v>600</v>
          </cell>
        </row>
        <row r="20">
          <cell r="B20">
            <v>205</v>
          </cell>
          <cell r="D20">
            <v>0</v>
          </cell>
          <cell r="F20">
            <v>130</v>
          </cell>
          <cell r="H20">
            <v>0</v>
          </cell>
          <cell r="J20">
            <v>67</v>
          </cell>
        </row>
        <row r="21">
          <cell r="B21">
            <v>572</v>
          </cell>
          <cell r="D21">
            <v>0</v>
          </cell>
          <cell r="F21">
            <v>100</v>
          </cell>
          <cell r="H21">
            <v>0</v>
          </cell>
          <cell r="J21">
            <v>170</v>
          </cell>
        </row>
        <row r="22">
          <cell r="B22">
            <v>50</v>
          </cell>
          <cell r="D22">
            <v>0</v>
          </cell>
          <cell r="F22">
            <v>0</v>
          </cell>
          <cell r="H22">
            <v>0</v>
          </cell>
          <cell r="J22">
            <v>12</v>
          </cell>
        </row>
        <row r="23">
          <cell r="B23">
            <v>40</v>
          </cell>
          <cell r="D23">
            <v>0</v>
          </cell>
          <cell r="F23">
            <v>0</v>
          </cell>
          <cell r="H23">
            <v>3</v>
          </cell>
          <cell r="J23">
            <v>40</v>
          </cell>
        </row>
        <row r="24">
          <cell r="B24">
            <v>0</v>
          </cell>
          <cell r="D24">
            <v>0</v>
          </cell>
          <cell r="F24">
            <v>6</v>
          </cell>
          <cell r="H24">
            <v>20</v>
          </cell>
          <cell r="J24">
            <v>45</v>
          </cell>
        </row>
        <row r="25">
          <cell r="B25">
            <v>56</v>
          </cell>
          <cell r="F25">
            <v>0</v>
          </cell>
          <cell r="H25">
            <v>30</v>
          </cell>
        </row>
        <row r="26">
          <cell r="B26">
            <v>0</v>
          </cell>
          <cell r="F26">
            <v>0</v>
          </cell>
          <cell r="H26">
            <v>7</v>
          </cell>
          <cell r="J26">
            <v>0</v>
          </cell>
        </row>
        <row r="27">
          <cell r="B27">
            <v>0</v>
          </cell>
          <cell r="F27">
            <v>30</v>
          </cell>
          <cell r="H27">
            <v>0</v>
          </cell>
          <cell r="J27">
            <v>4</v>
          </cell>
        </row>
        <row r="28">
          <cell r="H28">
            <v>0</v>
          </cell>
          <cell r="J28">
            <v>0</v>
          </cell>
        </row>
        <row r="29">
          <cell r="H29">
            <v>1</v>
          </cell>
          <cell r="J29">
            <v>1</v>
          </cell>
        </row>
        <row r="30">
          <cell r="H30">
            <v>0</v>
          </cell>
          <cell r="J30">
            <v>0</v>
          </cell>
        </row>
        <row r="31">
          <cell r="H31">
            <v>5</v>
          </cell>
          <cell r="J31">
            <v>1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15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5</v>
          </cell>
          <cell r="J37">
            <v>5</v>
          </cell>
        </row>
        <row r="38">
          <cell r="H38">
            <v>0</v>
          </cell>
          <cell r="J38">
            <v>0</v>
          </cell>
        </row>
        <row r="39">
          <cell r="H39">
            <v>26</v>
          </cell>
          <cell r="J39">
            <v>0</v>
          </cell>
        </row>
        <row r="40">
          <cell r="H40">
            <v>224</v>
          </cell>
          <cell r="J40">
            <v>0</v>
          </cell>
        </row>
        <row r="41">
          <cell r="H41">
            <v>0</v>
          </cell>
          <cell r="J41">
            <v>10</v>
          </cell>
        </row>
        <row r="42">
          <cell r="J42">
            <v>30</v>
          </cell>
        </row>
        <row r="43">
          <cell r="J43">
            <v>10</v>
          </cell>
        </row>
        <row r="44">
          <cell r="J44">
            <v>0</v>
          </cell>
        </row>
      </sheetData>
      <sheetData sheetId="8">
        <row r="3">
          <cell r="B3">
            <v>2</v>
          </cell>
          <cell r="D3">
            <v>1</v>
          </cell>
          <cell r="F3">
            <v>0</v>
          </cell>
          <cell r="H3">
            <v>0</v>
          </cell>
          <cell r="J3">
            <v>14</v>
          </cell>
        </row>
        <row r="4">
          <cell r="B4">
            <v>0</v>
          </cell>
          <cell r="D4">
            <v>0</v>
          </cell>
          <cell r="F4">
            <v>3</v>
          </cell>
          <cell r="H4">
            <v>0</v>
          </cell>
          <cell r="J4">
            <v>4</v>
          </cell>
        </row>
        <row r="5">
          <cell r="B5">
            <v>244</v>
          </cell>
          <cell r="D5">
            <v>3</v>
          </cell>
          <cell r="F5">
            <v>0</v>
          </cell>
          <cell r="H5">
            <v>3</v>
          </cell>
          <cell r="J5">
            <v>0</v>
          </cell>
        </row>
        <row r="6">
          <cell r="B6">
            <v>2</v>
          </cell>
          <cell r="D6">
            <v>1</v>
          </cell>
          <cell r="F6">
            <v>0</v>
          </cell>
          <cell r="H6">
            <v>12</v>
          </cell>
          <cell r="J6">
            <v>25</v>
          </cell>
        </row>
        <row r="7">
          <cell r="B7">
            <v>16</v>
          </cell>
          <cell r="D7">
            <v>0</v>
          </cell>
          <cell r="F7">
            <v>0</v>
          </cell>
          <cell r="H7">
            <v>0</v>
          </cell>
          <cell r="J7">
            <v>210</v>
          </cell>
        </row>
        <row r="8">
          <cell r="B8">
            <v>5</v>
          </cell>
          <cell r="D8">
            <v>1</v>
          </cell>
          <cell r="F8">
            <v>1</v>
          </cell>
          <cell r="H8">
            <v>27</v>
          </cell>
          <cell r="J8">
            <v>22</v>
          </cell>
        </row>
        <row r="9">
          <cell r="B9">
            <v>6</v>
          </cell>
          <cell r="D9">
            <v>2</v>
          </cell>
          <cell r="F9">
            <v>1</v>
          </cell>
          <cell r="H9">
            <v>8</v>
          </cell>
          <cell r="J9">
            <v>15</v>
          </cell>
        </row>
        <row r="10">
          <cell r="B10">
            <v>10</v>
          </cell>
          <cell r="D10">
            <v>0</v>
          </cell>
          <cell r="F10">
            <v>0</v>
          </cell>
          <cell r="H10">
            <v>0</v>
          </cell>
          <cell r="J10">
            <v>10</v>
          </cell>
        </row>
        <row r="11">
          <cell r="B11">
            <v>14</v>
          </cell>
          <cell r="D11">
            <v>0</v>
          </cell>
          <cell r="F11">
            <v>0</v>
          </cell>
          <cell r="H11">
            <v>47</v>
          </cell>
          <cell r="J11">
            <v>4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31</v>
          </cell>
          <cell r="J12">
            <v>20</v>
          </cell>
        </row>
        <row r="13">
          <cell r="B13">
            <v>1</v>
          </cell>
          <cell r="D13">
            <v>1</v>
          </cell>
          <cell r="F13">
            <v>0</v>
          </cell>
          <cell r="H13">
            <v>0</v>
          </cell>
          <cell r="J13">
            <v>10</v>
          </cell>
        </row>
        <row r="14">
          <cell r="B14">
            <v>0</v>
          </cell>
          <cell r="D14">
            <v>45</v>
          </cell>
          <cell r="F14">
            <v>0</v>
          </cell>
          <cell r="H14">
            <v>0</v>
          </cell>
          <cell r="J14">
            <v>5</v>
          </cell>
        </row>
        <row r="15">
          <cell r="B15">
            <v>5</v>
          </cell>
          <cell r="D15">
            <v>0</v>
          </cell>
          <cell r="F15">
            <v>0</v>
          </cell>
          <cell r="H15">
            <v>0</v>
          </cell>
          <cell r="J15" t="str">
            <v>6</v>
          </cell>
        </row>
        <row r="16">
          <cell r="B16">
            <v>0</v>
          </cell>
          <cell r="D16">
            <v>0</v>
          </cell>
          <cell r="F16">
            <v>20</v>
          </cell>
          <cell r="H16">
            <v>0</v>
          </cell>
          <cell r="J16">
            <v>123</v>
          </cell>
        </row>
        <row r="17">
          <cell r="B17">
            <v>202</v>
          </cell>
          <cell r="D17">
            <v>0</v>
          </cell>
          <cell r="F17">
            <v>76</v>
          </cell>
          <cell r="H17">
            <v>0</v>
          </cell>
          <cell r="J17">
            <v>92</v>
          </cell>
        </row>
        <row r="18">
          <cell r="B18">
            <v>2</v>
          </cell>
          <cell r="D18">
            <v>0</v>
          </cell>
          <cell r="F18">
            <v>1</v>
          </cell>
          <cell r="H18">
            <v>2</v>
          </cell>
          <cell r="J18">
            <v>137</v>
          </cell>
        </row>
        <row r="19">
          <cell r="B19">
            <v>244</v>
          </cell>
          <cell r="D19">
            <v>0</v>
          </cell>
          <cell r="F19">
            <v>1</v>
          </cell>
          <cell r="H19">
            <v>0</v>
          </cell>
          <cell r="J19">
            <v>420</v>
          </cell>
        </row>
        <row r="20">
          <cell r="B20">
            <v>244</v>
          </cell>
          <cell r="D20">
            <v>0</v>
          </cell>
          <cell r="F20">
            <v>77</v>
          </cell>
          <cell r="H20">
            <v>0</v>
          </cell>
          <cell r="J20">
            <v>55</v>
          </cell>
        </row>
        <row r="21">
          <cell r="B21">
            <v>195</v>
          </cell>
          <cell r="D21">
            <v>0</v>
          </cell>
          <cell r="F21">
            <v>84</v>
          </cell>
          <cell r="H21">
            <v>0</v>
          </cell>
          <cell r="J21">
            <v>55</v>
          </cell>
        </row>
        <row r="22">
          <cell r="B22">
            <v>16</v>
          </cell>
          <cell r="D22">
            <v>0</v>
          </cell>
          <cell r="F22">
            <v>0</v>
          </cell>
          <cell r="H22">
            <v>0</v>
          </cell>
          <cell r="J22">
            <v>1</v>
          </cell>
        </row>
        <row r="23">
          <cell r="B23">
            <v>0</v>
          </cell>
          <cell r="D23">
            <v>0</v>
          </cell>
          <cell r="F23">
            <v>2</v>
          </cell>
          <cell r="H23">
            <v>0</v>
          </cell>
          <cell r="J23">
            <v>85</v>
          </cell>
        </row>
        <row r="24">
          <cell r="B24">
            <v>0</v>
          </cell>
          <cell r="D24">
            <v>0</v>
          </cell>
          <cell r="F24">
            <v>4</v>
          </cell>
          <cell r="H24">
            <v>1</v>
          </cell>
          <cell r="J24">
            <v>0</v>
          </cell>
        </row>
        <row r="25">
          <cell r="B25">
            <v>4</v>
          </cell>
          <cell r="F25">
            <v>0</v>
          </cell>
          <cell r="H25">
            <v>1</v>
          </cell>
        </row>
        <row r="26">
          <cell r="B26">
            <v>0</v>
          </cell>
          <cell r="F26">
            <v>0</v>
          </cell>
          <cell r="H26">
            <v>41</v>
          </cell>
          <cell r="J26">
            <v>1</v>
          </cell>
        </row>
        <row r="27">
          <cell r="B27">
            <v>0</v>
          </cell>
          <cell r="F27">
            <v>28</v>
          </cell>
          <cell r="H27">
            <v>0</v>
          </cell>
          <cell r="J27">
            <v>6</v>
          </cell>
        </row>
        <row r="28">
          <cell r="H28">
            <v>0</v>
          </cell>
          <cell r="J28">
            <v>2</v>
          </cell>
        </row>
        <row r="29">
          <cell r="H29">
            <v>0</v>
          </cell>
          <cell r="J29">
            <v>3</v>
          </cell>
        </row>
        <row r="30">
          <cell r="H30">
            <v>0</v>
          </cell>
          <cell r="J30">
            <v>0</v>
          </cell>
        </row>
        <row r="31">
          <cell r="H31">
            <v>7</v>
          </cell>
          <cell r="J31">
            <v>6</v>
          </cell>
        </row>
        <row r="32">
          <cell r="H32">
            <v>0</v>
          </cell>
          <cell r="J32">
            <v>2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6</v>
          </cell>
        </row>
        <row r="38">
          <cell r="H38">
            <v>0</v>
          </cell>
          <cell r="J38">
            <v>2</v>
          </cell>
        </row>
        <row r="39">
          <cell r="H39">
            <v>34</v>
          </cell>
          <cell r="J39">
            <v>0</v>
          </cell>
        </row>
        <row r="40">
          <cell r="H40">
            <v>94</v>
          </cell>
          <cell r="J40">
            <v>1</v>
          </cell>
        </row>
        <row r="41">
          <cell r="H41">
            <v>0</v>
          </cell>
          <cell r="J41">
            <v>0</v>
          </cell>
        </row>
        <row r="42">
          <cell r="J42">
            <v>2</v>
          </cell>
        </row>
        <row r="43">
          <cell r="J43">
            <v>0</v>
          </cell>
        </row>
        <row r="44">
          <cell r="J44">
            <v>1</v>
          </cell>
        </row>
      </sheetData>
      <sheetData sheetId="9">
        <row r="3">
          <cell r="B3">
            <v>1</v>
          </cell>
          <cell r="D3">
            <v>1</v>
          </cell>
          <cell r="F3">
            <v>0</v>
          </cell>
          <cell r="H3">
            <v>16</v>
          </cell>
          <cell r="J3">
            <v>2</v>
          </cell>
        </row>
        <row r="4">
          <cell r="B4">
            <v>0</v>
          </cell>
          <cell r="D4">
            <v>0</v>
          </cell>
          <cell r="F4">
            <v>0</v>
          </cell>
          <cell r="H4">
            <v>0</v>
          </cell>
          <cell r="J4">
            <v>0</v>
          </cell>
        </row>
        <row r="5">
          <cell r="B5">
            <v>758</v>
          </cell>
          <cell r="D5">
            <v>5</v>
          </cell>
          <cell r="F5">
            <v>0</v>
          </cell>
          <cell r="H5">
            <v>4</v>
          </cell>
          <cell r="J5">
            <v>0</v>
          </cell>
        </row>
        <row r="6">
          <cell r="B6">
            <v>2</v>
          </cell>
          <cell r="D6">
            <v>3</v>
          </cell>
          <cell r="F6">
            <v>0</v>
          </cell>
          <cell r="H6">
            <v>19</v>
          </cell>
          <cell r="J6">
            <v>0</v>
          </cell>
        </row>
        <row r="7">
          <cell r="B7">
            <v>527</v>
          </cell>
          <cell r="D7">
            <v>6</v>
          </cell>
          <cell r="F7">
            <v>0</v>
          </cell>
          <cell r="H7">
            <v>0</v>
          </cell>
          <cell r="J7">
            <v>121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3</v>
          </cell>
          <cell r="J8">
            <v>2</v>
          </cell>
        </row>
        <row r="9">
          <cell r="B9">
            <v>18</v>
          </cell>
          <cell r="D9">
            <v>2</v>
          </cell>
          <cell r="F9">
            <v>0</v>
          </cell>
          <cell r="H9">
            <v>3</v>
          </cell>
          <cell r="J9">
            <v>6</v>
          </cell>
        </row>
        <row r="10">
          <cell r="B10">
            <v>0</v>
          </cell>
          <cell r="D10">
            <v>1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7</v>
          </cell>
          <cell r="D11">
            <v>0</v>
          </cell>
          <cell r="F11">
            <v>0</v>
          </cell>
          <cell r="H11">
            <v>150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268</v>
          </cell>
          <cell r="J12">
            <v>0</v>
          </cell>
        </row>
        <row r="13">
          <cell r="B13">
            <v>2</v>
          </cell>
          <cell r="D13">
            <v>1</v>
          </cell>
          <cell r="F13">
            <v>0</v>
          </cell>
          <cell r="H13">
            <v>211</v>
          </cell>
          <cell r="J13">
            <v>3</v>
          </cell>
        </row>
        <row r="14">
          <cell r="B14">
            <v>0</v>
          </cell>
          <cell r="D14">
            <v>9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6</v>
          </cell>
          <cell r="D15">
            <v>150</v>
          </cell>
          <cell r="F15">
            <v>0</v>
          </cell>
          <cell r="H15">
            <v>0</v>
          </cell>
          <cell r="J15">
            <v>5</v>
          </cell>
        </row>
        <row r="16">
          <cell r="B16">
            <v>0</v>
          </cell>
          <cell r="D16">
            <v>146</v>
          </cell>
          <cell r="F16">
            <v>98</v>
          </cell>
          <cell r="H16">
            <v>0</v>
          </cell>
          <cell r="J16">
            <v>3</v>
          </cell>
        </row>
        <row r="17">
          <cell r="B17">
            <v>1</v>
          </cell>
          <cell r="D17">
            <v>0</v>
          </cell>
          <cell r="F17">
            <v>78</v>
          </cell>
          <cell r="H17">
            <v>0</v>
          </cell>
          <cell r="J17">
            <v>0</v>
          </cell>
        </row>
        <row r="18">
          <cell r="B18">
            <v>0</v>
          </cell>
          <cell r="D18">
            <v>0</v>
          </cell>
          <cell r="F18">
            <v>2</v>
          </cell>
          <cell r="H18">
            <v>2</v>
          </cell>
          <cell r="J18">
            <v>15</v>
          </cell>
        </row>
        <row r="19">
          <cell r="B19">
            <v>40</v>
          </cell>
          <cell r="D19">
            <v>0</v>
          </cell>
          <cell r="F19">
            <v>0</v>
          </cell>
          <cell r="H19">
            <v>0</v>
          </cell>
          <cell r="J19">
            <v>16</v>
          </cell>
        </row>
        <row r="20">
          <cell r="B20">
            <v>42</v>
          </cell>
          <cell r="D20">
            <v>0</v>
          </cell>
          <cell r="F20">
            <v>12</v>
          </cell>
          <cell r="H20">
            <v>0</v>
          </cell>
          <cell r="J20">
            <v>2</v>
          </cell>
        </row>
        <row r="21">
          <cell r="B21">
            <v>112</v>
          </cell>
          <cell r="D21">
            <v>0</v>
          </cell>
          <cell r="F21">
            <v>21</v>
          </cell>
          <cell r="H21">
            <v>0</v>
          </cell>
          <cell r="J21">
            <v>2</v>
          </cell>
        </row>
        <row r="22">
          <cell r="B22">
            <v>5</v>
          </cell>
          <cell r="D22">
            <v>0</v>
          </cell>
          <cell r="F22">
            <v>1</v>
          </cell>
          <cell r="H22">
            <v>0</v>
          </cell>
          <cell r="J22">
            <v>2</v>
          </cell>
        </row>
        <row r="23">
          <cell r="B23">
            <v>81</v>
          </cell>
          <cell r="D23">
            <v>0</v>
          </cell>
          <cell r="F23">
            <v>10</v>
          </cell>
          <cell r="H23">
            <v>0</v>
          </cell>
          <cell r="J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</row>
        <row r="25">
          <cell r="B25">
            <v>2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1</v>
          </cell>
          <cell r="F27">
            <v>75</v>
          </cell>
          <cell r="H27">
            <v>0</v>
          </cell>
          <cell r="J27">
            <v>26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18</v>
          </cell>
        </row>
        <row r="30">
          <cell r="H30">
            <v>0</v>
          </cell>
          <cell r="J30">
            <v>0</v>
          </cell>
        </row>
        <row r="31">
          <cell r="H31">
            <v>1</v>
          </cell>
          <cell r="J31">
            <v>1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2</v>
          </cell>
          <cell r="J37">
            <v>15</v>
          </cell>
        </row>
        <row r="38">
          <cell r="H38">
            <v>0</v>
          </cell>
          <cell r="J38">
            <v>0</v>
          </cell>
        </row>
        <row r="39">
          <cell r="H39">
            <v>20</v>
          </cell>
          <cell r="J39">
            <v>0</v>
          </cell>
        </row>
        <row r="40">
          <cell r="H40">
            <v>761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1</v>
          </cell>
        </row>
        <row r="44">
          <cell r="J44">
            <v>1</v>
          </cell>
        </row>
      </sheetData>
      <sheetData sheetId="10">
        <row r="3">
          <cell r="H3">
            <v>3</v>
          </cell>
          <cell r="J3">
            <v>45</v>
          </cell>
        </row>
        <row r="4">
          <cell r="B4">
            <v>1</v>
          </cell>
        </row>
        <row r="5">
          <cell r="B5">
            <v>430</v>
          </cell>
          <cell r="D5">
            <v>2</v>
          </cell>
        </row>
        <row r="6">
          <cell r="H6">
            <v>5</v>
          </cell>
        </row>
        <row r="7">
          <cell r="J7">
            <v>120</v>
          </cell>
        </row>
        <row r="8">
          <cell r="D8">
            <v>2</v>
          </cell>
          <cell r="H8">
            <v>3</v>
          </cell>
          <cell r="J8">
            <v>35</v>
          </cell>
        </row>
        <row r="9">
          <cell r="B9">
            <v>3</v>
          </cell>
          <cell r="H9">
            <v>5</v>
          </cell>
          <cell r="J9">
            <v>15</v>
          </cell>
        </row>
        <row r="10">
          <cell r="B10">
            <v>176</v>
          </cell>
          <cell r="J10">
            <v>29</v>
          </cell>
        </row>
        <row r="11">
          <cell r="B11">
            <v>8</v>
          </cell>
          <cell r="H11">
            <v>80</v>
          </cell>
          <cell r="J11">
            <v>2</v>
          </cell>
        </row>
        <row r="12">
          <cell r="H12">
            <v>92</v>
          </cell>
        </row>
        <row r="13">
          <cell r="B13">
            <v>2</v>
          </cell>
          <cell r="J13">
            <v>30</v>
          </cell>
        </row>
        <row r="14">
          <cell r="B14">
            <v>4</v>
          </cell>
          <cell r="D14">
            <v>13</v>
          </cell>
          <cell r="J14">
            <v>2</v>
          </cell>
        </row>
        <row r="15">
          <cell r="B15">
            <v>7</v>
          </cell>
        </row>
        <row r="16">
          <cell r="B16">
            <v>1</v>
          </cell>
          <cell r="D16">
            <v>5</v>
          </cell>
          <cell r="F16">
            <v>8</v>
          </cell>
          <cell r="J16">
            <v>32</v>
          </cell>
        </row>
        <row r="17">
          <cell r="B17">
            <v>2</v>
          </cell>
          <cell r="F17">
            <v>15</v>
          </cell>
          <cell r="J17">
            <v>41</v>
          </cell>
        </row>
        <row r="18">
          <cell r="J18">
            <v>41</v>
          </cell>
        </row>
        <row r="19">
          <cell r="B19">
            <v>70</v>
          </cell>
          <cell r="J19">
            <v>32</v>
          </cell>
        </row>
        <row r="20">
          <cell r="B20">
            <v>120</v>
          </cell>
          <cell r="F20">
            <v>79</v>
          </cell>
        </row>
        <row r="21">
          <cell r="B21">
            <v>270</v>
          </cell>
          <cell r="D21">
            <v>21</v>
          </cell>
          <cell r="F21">
            <v>94</v>
          </cell>
        </row>
        <row r="22">
          <cell r="B22">
            <v>20</v>
          </cell>
          <cell r="D22">
            <v>7</v>
          </cell>
        </row>
        <row r="23">
          <cell r="B23">
            <v>24</v>
          </cell>
          <cell r="D23">
            <v>24</v>
          </cell>
          <cell r="H23">
            <v>25</v>
          </cell>
          <cell r="J23">
            <v>32</v>
          </cell>
        </row>
        <row r="24">
          <cell r="F24">
            <v>3</v>
          </cell>
          <cell r="H24">
            <v>40</v>
          </cell>
          <cell r="J24">
            <v>1</v>
          </cell>
        </row>
        <row r="25">
          <cell r="B25">
            <v>3</v>
          </cell>
          <cell r="H25">
            <v>40</v>
          </cell>
        </row>
        <row r="26">
          <cell r="H26">
            <v>2</v>
          </cell>
        </row>
        <row r="27">
          <cell r="J27">
            <v>10</v>
          </cell>
        </row>
        <row r="29">
          <cell r="J29">
            <v>10</v>
          </cell>
        </row>
        <row r="31">
          <cell r="H31">
            <v>6</v>
          </cell>
          <cell r="J31">
            <v>1</v>
          </cell>
        </row>
        <row r="32">
          <cell r="J32">
            <v>3</v>
          </cell>
        </row>
        <row r="36">
          <cell r="J36">
            <v>1</v>
          </cell>
        </row>
        <row r="37">
          <cell r="J37">
            <v>3</v>
          </cell>
        </row>
        <row r="39">
          <cell r="H39">
            <v>216</v>
          </cell>
        </row>
        <row r="40">
          <cell r="H40">
            <v>190</v>
          </cell>
        </row>
      </sheetData>
      <sheetData sheetId="11">
        <row r="3">
          <cell r="B3">
            <v>5</v>
          </cell>
          <cell r="D3">
            <v>2</v>
          </cell>
          <cell r="F3">
            <v>0</v>
          </cell>
          <cell r="H3">
            <v>2</v>
          </cell>
          <cell r="J3">
            <v>0</v>
          </cell>
        </row>
        <row r="4">
          <cell r="B4">
            <v>2</v>
          </cell>
          <cell r="D4">
            <v>0</v>
          </cell>
          <cell r="F4">
            <v>14</v>
          </cell>
          <cell r="H4">
            <v>0</v>
          </cell>
          <cell r="J4">
            <v>0</v>
          </cell>
        </row>
        <row r="5">
          <cell r="B5">
            <v>1031</v>
          </cell>
          <cell r="D5">
            <v>13</v>
          </cell>
          <cell r="F5">
            <v>0</v>
          </cell>
          <cell r="H5">
            <v>2</v>
          </cell>
          <cell r="J5">
            <v>0</v>
          </cell>
        </row>
        <row r="6">
          <cell r="B6">
            <v>8</v>
          </cell>
          <cell r="D6">
            <v>12</v>
          </cell>
          <cell r="F6">
            <v>16</v>
          </cell>
          <cell r="H6">
            <v>24</v>
          </cell>
          <cell r="J6">
            <v>1</v>
          </cell>
        </row>
        <row r="7">
          <cell r="B7">
            <v>30</v>
          </cell>
          <cell r="D7">
            <v>7</v>
          </cell>
          <cell r="F7">
            <v>5</v>
          </cell>
          <cell r="H7">
            <v>0</v>
          </cell>
          <cell r="J7">
            <v>20</v>
          </cell>
        </row>
        <row r="8">
          <cell r="B8">
            <v>0</v>
          </cell>
          <cell r="D8">
            <v>2</v>
          </cell>
          <cell r="F8">
            <v>1</v>
          </cell>
          <cell r="H8">
            <v>28</v>
          </cell>
          <cell r="J8">
            <v>5</v>
          </cell>
        </row>
        <row r="9">
          <cell r="B9">
            <v>7</v>
          </cell>
          <cell r="D9">
            <v>4</v>
          </cell>
          <cell r="F9">
            <v>0</v>
          </cell>
          <cell r="H9">
            <v>9</v>
          </cell>
          <cell r="J9">
            <v>5</v>
          </cell>
        </row>
        <row r="10">
          <cell r="B10">
            <v>12</v>
          </cell>
          <cell r="D10">
            <v>1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100</v>
          </cell>
          <cell r="D11">
            <v>1</v>
          </cell>
          <cell r="F11">
            <v>2</v>
          </cell>
          <cell r="H11">
            <v>112</v>
          </cell>
          <cell r="J11">
            <v>0</v>
          </cell>
        </row>
        <row r="12">
          <cell r="B12">
            <v>1</v>
          </cell>
          <cell r="D12">
            <v>1</v>
          </cell>
          <cell r="F12">
            <v>0</v>
          </cell>
          <cell r="H12">
            <v>132</v>
          </cell>
          <cell r="J12">
            <v>1</v>
          </cell>
        </row>
        <row r="13">
          <cell r="B13">
            <v>10</v>
          </cell>
          <cell r="D13">
            <v>6</v>
          </cell>
          <cell r="F13">
            <v>0</v>
          </cell>
          <cell r="H13">
            <v>278</v>
          </cell>
          <cell r="J13">
            <v>10</v>
          </cell>
        </row>
        <row r="14">
          <cell r="B14">
            <v>1</v>
          </cell>
          <cell r="D14">
            <v>76</v>
          </cell>
          <cell r="F14">
            <v>0</v>
          </cell>
          <cell r="H14">
            <v>359</v>
          </cell>
          <cell r="J14">
            <v>0</v>
          </cell>
        </row>
        <row r="15">
          <cell r="B15">
            <v>245</v>
          </cell>
          <cell r="D15">
            <v>13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1</v>
          </cell>
          <cell r="D16">
            <v>52</v>
          </cell>
          <cell r="F16">
            <v>176</v>
          </cell>
          <cell r="H16">
            <v>0</v>
          </cell>
          <cell r="J16">
            <v>30</v>
          </cell>
        </row>
        <row r="17">
          <cell r="B17">
            <v>34</v>
          </cell>
          <cell r="D17">
            <v>0</v>
          </cell>
          <cell r="F17">
            <v>251</v>
          </cell>
          <cell r="H17">
            <v>0</v>
          </cell>
          <cell r="J17">
            <v>30</v>
          </cell>
        </row>
        <row r="18">
          <cell r="B18">
            <v>1</v>
          </cell>
          <cell r="D18">
            <v>0</v>
          </cell>
          <cell r="F18">
            <v>2</v>
          </cell>
          <cell r="H18">
            <v>1</v>
          </cell>
          <cell r="J18">
            <v>30</v>
          </cell>
        </row>
        <row r="19">
          <cell r="B19">
            <v>68</v>
          </cell>
          <cell r="F19">
            <v>5</v>
          </cell>
          <cell r="H19">
            <v>0</v>
          </cell>
          <cell r="J19">
            <v>100</v>
          </cell>
        </row>
        <row r="20">
          <cell r="B20">
            <v>310</v>
          </cell>
          <cell r="D20">
            <v>0</v>
          </cell>
          <cell r="F20">
            <v>422</v>
          </cell>
          <cell r="H20">
            <v>0</v>
          </cell>
        </row>
        <row r="21">
          <cell r="B21">
            <v>35</v>
          </cell>
          <cell r="F21">
            <v>76</v>
          </cell>
          <cell r="H21">
            <v>0</v>
          </cell>
        </row>
        <row r="22">
          <cell r="B22">
            <v>7</v>
          </cell>
          <cell r="D22">
            <v>0</v>
          </cell>
          <cell r="F22">
            <v>0</v>
          </cell>
          <cell r="H22">
            <v>0</v>
          </cell>
        </row>
        <row r="23">
          <cell r="B23">
            <v>165</v>
          </cell>
          <cell r="F23">
            <v>0</v>
          </cell>
          <cell r="H23">
            <v>0</v>
          </cell>
          <cell r="J23">
            <v>5</v>
          </cell>
        </row>
        <row r="24">
          <cell r="B24">
            <v>7</v>
          </cell>
          <cell r="F24">
            <v>5</v>
          </cell>
          <cell r="H24">
            <v>0</v>
          </cell>
          <cell r="J24">
            <v>45</v>
          </cell>
        </row>
        <row r="25">
          <cell r="B25">
            <v>17</v>
          </cell>
          <cell r="F25">
            <v>1</v>
          </cell>
          <cell r="H25">
            <v>4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1</v>
          </cell>
          <cell r="F27">
            <v>43</v>
          </cell>
          <cell r="H27">
            <v>0</v>
          </cell>
          <cell r="J27">
            <v>15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20</v>
          </cell>
        </row>
        <row r="30">
          <cell r="H30">
            <v>0</v>
          </cell>
          <cell r="J30">
            <v>0</v>
          </cell>
        </row>
        <row r="31">
          <cell r="H31">
            <v>1</v>
          </cell>
          <cell r="J31">
            <v>5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2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10</v>
          </cell>
        </row>
        <row r="38">
          <cell r="H38">
            <v>3</v>
          </cell>
          <cell r="J38">
            <v>3</v>
          </cell>
        </row>
        <row r="39">
          <cell r="H39">
            <v>391</v>
          </cell>
          <cell r="J39">
            <v>0</v>
          </cell>
        </row>
        <row r="40">
          <cell r="H40">
            <v>170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2">
        <row r="3">
          <cell r="B3">
            <v>0</v>
          </cell>
          <cell r="D3">
            <v>0</v>
          </cell>
          <cell r="F3">
            <v>0</v>
          </cell>
          <cell r="H3">
            <v>0</v>
          </cell>
          <cell r="J3">
            <v>93</v>
          </cell>
        </row>
        <row r="4">
          <cell r="B4">
            <v>0</v>
          </cell>
          <cell r="D4">
            <v>0</v>
          </cell>
          <cell r="F4">
            <v>3</v>
          </cell>
          <cell r="H4">
            <v>0</v>
          </cell>
          <cell r="J4">
            <v>0</v>
          </cell>
        </row>
        <row r="5">
          <cell r="B5">
            <v>360</v>
          </cell>
          <cell r="D5">
            <v>0</v>
          </cell>
          <cell r="F5">
            <v>0</v>
          </cell>
          <cell r="H5">
            <v>12</v>
          </cell>
          <cell r="J5">
            <v>0</v>
          </cell>
        </row>
        <row r="6">
          <cell r="B6">
            <v>0</v>
          </cell>
          <cell r="D6">
            <v>0</v>
          </cell>
          <cell r="F6">
            <v>0</v>
          </cell>
          <cell r="H6">
            <v>7</v>
          </cell>
          <cell r="J6">
            <v>32</v>
          </cell>
        </row>
        <row r="7">
          <cell r="B7">
            <v>40</v>
          </cell>
          <cell r="D7">
            <v>0</v>
          </cell>
          <cell r="F7">
            <v>0</v>
          </cell>
          <cell r="H7">
            <v>0</v>
          </cell>
          <cell r="J7">
            <v>2660</v>
          </cell>
        </row>
        <row r="8">
          <cell r="B8">
            <v>0</v>
          </cell>
          <cell r="D8">
            <v>3</v>
          </cell>
          <cell r="F8">
            <v>0</v>
          </cell>
          <cell r="H8">
            <v>5</v>
          </cell>
          <cell r="J8">
            <v>80</v>
          </cell>
        </row>
        <row r="9">
          <cell r="B9">
            <v>30</v>
          </cell>
          <cell r="D9">
            <v>6</v>
          </cell>
          <cell r="F9">
            <v>2</v>
          </cell>
          <cell r="H9">
            <v>12</v>
          </cell>
          <cell r="J9">
            <v>80</v>
          </cell>
        </row>
        <row r="10">
          <cell r="B10">
            <v>36</v>
          </cell>
          <cell r="D10">
            <v>0</v>
          </cell>
          <cell r="F10">
            <v>0</v>
          </cell>
          <cell r="H10">
            <v>0</v>
          </cell>
          <cell r="J10">
            <v>4</v>
          </cell>
        </row>
        <row r="11">
          <cell r="B11">
            <v>16</v>
          </cell>
          <cell r="D11">
            <v>0</v>
          </cell>
          <cell r="F11">
            <v>0</v>
          </cell>
          <cell r="H11">
            <v>60</v>
          </cell>
          <cell r="J11">
            <v>1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100</v>
          </cell>
          <cell r="J12">
            <v>2</v>
          </cell>
        </row>
        <row r="13">
          <cell r="B13">
            <v>0</v>
          </cell>
          <cell r="D13">
            <v>1</v>
          </cell>
          <cell r="F13">
            <v>0</v>
          </cell>
          <cell r="H13">
            <v>5</v>
          </cell>
          <cell r="J13">
            <v>14</v>
          </cell>
        </row>
        <row r="14">
          <cell r="B14">
            <v>0</v>
          </cell>
          <cell r="D14">
            <v>12</v>
          </cell>
          <cell r="F14">
            <v>0</v>
          </cell>
          <cell r="H14">
            <v>2</v>
          </cell>
          <cell r="J14">
            <v>0</v>
          </cell>
        </row>
        <row r="15">
          <cell r="B15">
            <v>10</v>
          </cell>
          <cell r="D15">
            <v>6</v>
          </cell>
          <cell r="F15">
            <v>0</v>
          </cell>
          <cell r="H15">
            <v>0</v>
          </cell>
          <cell r="J15">
            <v>88</v>
          </cell>
        </row>
        <row r="16">
          <cell r="B16">
            <v>0</v>
          </cell>
          <cell r="D16">
            <v>2</v>
          </cell>
          <cell r="F16">
            <v>35</v>
          </cell>
          <cell r="H16">
            <v>0</v>
          </cell>
          <cell r="J16">
            <v>750</v>
          </cell>
        </row>
        <row r="17">
          <cell r="B17">
            <v>0</v>
          </cell>
          <cell r="D17">
            <v>0</v>
          </cell>
          <cell r="F17">
            <v>30</v>
          </cell>
          <cell r="H17">
            <v>0</v>
          </cell>
          <cell r="J17">
            <v>50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200</v>
          </cell>
        </row>
        <row r="19">
          <cell r="B19">
            <v>90</v>
          </cell>
          <cell r="D19">
            <v>0</v>
          </cell>
          <cell r="F19">
            <v>0</v>
          </cell>
          <cell r="H19">
            <v>0</v>
          </cell>
          <cell r="J19">
            <v>50</v>
          </cell>
        </row>
        <row r="20">
          <cell r="B20">
            <v>60</v>
          </cell>
          <cell r="D20">
            <v>0</v>
          </cell>
          <cell r="F20">
            <v>620</v>
          </cell>
          <cell r="H20">
            <v>0</v>
          </cell>
          <cell r="J20">
            <v>0</v>
          </cell>
        </row>
        <row r="21">
          <cell r="B21">
            <v>110</v>
          </cell>
          <cell r="D21">
            <v>0</v>
          </cell>
          <cell r="F21">
            <v>100</v>
          </cell>
          <cell r="H21">
            <v>0</v>
          </cell>
          <cell r="J21">
            <v>40</v>
          </cell>
        </row>
        <row r="22">
          <cell r="B22">
            <v>15</v>
          </cell>
          <cell r="D22">
            <v>0</v>
          </cell>
          <cell r="F22">
            <v>2</v>
          </cell>
          <cell r="H22">
            <v>0</v>
          </cell>
          <cell r="J22">
            <v>0</v>
          </cell>
        </row>
        <row r="23">
          <cell r="B23">
            <v>15</v>
          </cell>
          <cell r="D23">
            <v>0</v>
          </cell>
          <cell r="F23">
            <v>0</v>
          </cell>
          <cell r="H23">
            <v>10</v>
          </cell>
          <cell r="J23">
            <v>15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12</v>
          </cell>
        </row>
        <row r="25">
          <cell r="B25">
            <v>10</v>
          </cell>
          <cell r="F25">
            <v>0</v>
          </cell>
          <cell r="H25">
            <v>12</v>
          </cell>
        </row>
        <row r="26">
          <cell r="B26">
            <v>0</v>
          </cell>
          <cell r="F26">
            <v>0</v>
          </cell>
          <cell r="H26">
            <v>12</v>
          </cell>
          <cell r="J26">
            <v>0</v>
          </cell>
        </row>
        <row r="27">
          <cell r="B27">
            <v>0</v>
          </cell>
          <cell r="F27">
            <v>10</v>
          </cell>
          <cell r="H27">
            <v>0</v>
          </cell>
          <cell r="J27">
            <v>20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5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1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2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30</v>
          </cell>
          <cell r="J39">
            <v>0</v>
          </cell>
        </row>
        <row r="40">
          <cell r="H40">
            <v>260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3">
        <row r="3">
          <cell r="B3">
            <v>0</v>
          </cell>
          <cell r="D3">
            <v>1</v>
          </cell>
          <cell r="F3">
            <v>0</v>
          </cell>
          <cell r="H3">
            <v>1</v>
          </cell>
          <cell r="J3">
            <v>3</v>
          </cell>
        </row>
        <row r="4">
          <cell r="B4">
            <v>0</v>
          </cell>
          <cell r="D4">
            <v>0</v>
          </cell>
          <cell r="F4">
            <v>2</v>
          </cell>
          <cell r="H4">
            <v>0</v>
          </cell>
          <cell r="J4">
            <v>0</v>
          </cell>
        </row>
        <row r="5">
          <cell r="B5">
            <v>80</v>
          </cell>
          <cell r="D5">
            <v>1</v>
          </cell>
          <cell r="F5">
            <v>0</v>
          </cell>
          <cell r="H5">
            <v>0</v>
          </cell>
          <cell r="J5">
            <v>0</v>
          </cell>
        </row>
        <row r="6">
          <cell r="D6">
            <v>0</v>
          </cell>
          <cell r="F6">
            <v>0</v>
          </cell>
          <cell r="H6">
            <v>0</v>
          </cell>
          <cell r="J6">
            <v>0</v>
          </cell>
        </row>
        <row r="7">
          <cell r="B7">
            <v>10</v>
          </cell>
          <cell r="D7">
            <v>0</v>
          </cell>
          <cell r="F7">
            <v>1</v>
          </cell>
          <cell r="H7">
            <v>0</v>
          </cell>
          <cell r="J7">
            <v>10</v>
          </cell>
        </row>
        <row r="8">
          <cell r="D8">
            <v>0</v>
          </cell>
          <cell r="F8">
            <v>0</v>
          </cell>
          <cell r="H8">
            <v>0</v>
          </cell>
          <cell r="J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1</v>
          </cell>
          <cell r="J9">
            <v>0</v>
          </cell>
        </row>
        <row r="10">
          <cell r="B10">
            <v>3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10</v>
          </cell>
          <cell r="D11">
            <v>0</v>
          </cell>
          <cell r="F11">
            <v>1</v>
          </cell>
          <cell r="H11">
            <v>10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60</v>
          </cell>
          <cell r="J12">
            <v>0</v>
          </cell>
        </row>
        <row r="13">
          <cell r="B13">
            <v>0</v>
          </cell>
          <cell r="D13">
            <v>0</v>
          </cell>
          <cell r="F13">
            <v>0</v>
          </cell>
          <cell r="H13">
            <v>0</v>
          </cell>
          <cell r="J13">
            <v>6</v>
          </cell>
        </row>
        <row r="14">
          <cell r="B14">
            <v>0</v>
          </cell>
          <cell r="D14">
            <v>1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10</v>
          </cell>
          <cell r="D15">
            <v>0</v>
          </cell>
          <cell r="F15">
            <v>0</v>
          </cell>
          <cell r="H15">
            <v>0</v>
          </cell>
          <cell r="J15">
            <v>23</v>
          </cell>
        </row>
        <row r="16">
          <cell r="B16">
            <v>0</v>
          </cell>
          <cell r="D16">
            <v>0</v>
          </cell>
          <cell r="F16">
            <v>2</v>
          </cell>
          <cell r="H16">
            <v>0</v>
          </cell>
          <cell r="J16">
            <v>23</v>
          </cell>
        </row>
        <row r="17">
          <cell r="B17">
            <v>2</v>
          </cell>
          <cell r="D17">
            <v>0</v>
          </cell>
          <cell r="F17">
            <v>40</v>
          </cell>
          <cell r="H17">
            <v>0</v>
          </cell>
          <cell r="J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3</v>
          </cell>
        </row>
        <row r="19">
          <cell r="B19">
            <v>70</v>
          </cell>
          <cell r="D19">
            <v>0</v>
          </cell>
          <cell r="F19">
            <v>0</v>
          </cell>
          <cell r="H19">
            <v>0</v>
          </cell>
          <cell r="J19">
            <v>45</v>
          </cell>
        </row>
        <row r="20">
          <cell r="B20">
            <v>60</v>
          </cell>
          <cell r="D20">
            <v>0</v>
          </cell>
          <cell r="F20">
            <v>85</v>
          </cell>
          <cell r="H20">
            <v>0</v>
          </cell>
          <cell r="J20">
            <v>10</v>
          </cell>
        </row>
        <row r="21">
          <cell r="B21">
            <v>25</v>
          </cell>
          <cell r="D21">
            <v>0</v>
          </cell>
          <cell r="F21">
            <v>30</v>
          </cell>
          <cell r="H21">
            <v>0</v>
          </cell>
          <cell r="J21">
            <v>23</v>
          </cell>
        </row>
        <row r="22">
          <cell r="B22">
            <v>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1</v>
          </cell>
          <cell r="D23">
            <v>0</v>
          </cell>
          <cell r="F23">
            <v>0</v>
          </cell>
          <cell r="H23">
            <v>0</v>
          </cell>
          <cell r="J23">
            <v>10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</row>
        <row r="25">
          <cell r="B25">
            <v>8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0</v>
          </cell>
          <cell r="F27">
            <v>50</v>
          </cell>
          <cell r="H27">
            <v>0</v>
          </cell>
          <cell r="J27">
            <v>5</v>
          </cell>
        </row>
        <row r="28">
          <cell r="H28">
            <v>0</v>
          </cell>
          <cell r="J28">
            <v>0</v>
          </cell>
        </row>
        <row r="29">
          <cell r="H29">
            <v>1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1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15</v>
          </cell>
          <cell r="J39">
            <v>0</v>
          </cell>
        </row>
        <row r="40">
          <cell r="H40">
            <v>6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4">
        <row r="3">
          <cell r="B3">
            <v>2</v>
          </cell>
          <cell r="D3">
            <v>2</v>
          </cell>
          <cell r="F3">
            <v>5</v>
          </cell>
          <cell r="H3">
            <v>3</v>
          </cell>
          <cell r="J3">
            <v>5</v>
          </cell>
        </row>
        <row r="4">
          <cell r="B4">
            <v>1</v>
          </cell>
          <cell r="D4">
            <v>0</v>
          </cell>
          <cell r="F4">
            <v>7</v>
          </cell>
          <cell r="H4">
            <v>0</v>
          </cell>
          <cell r="J4">
            <v>0</v>
          </cell>
        </row>
        <row r="5">
          <cell r="B5">
            <v>1500</v>
          </cell>
          <cell r="D5">
            <v>16</v>
          </cell>
          <cell r="F5">
            <v>0</v>
          </cell>
          <cell r="H5">
            <v>3</v>
          </cell>
          <cell r="J5">
            <v>0</v>
          </cell>
        </row>
        <row r="6">
          <cell r="B6">
            <v>10</v>
          </cell>
          <cell r="D6">
            <v>6</v>
          </cell>
          <cell r="F6">
            <v>2</v>
          </cell>
          <cell r="H6">
            <v>25</v>
          </cell>
          <cell r="J6">
            <v>0</v>
          </cell>
        </row>
        <row r="7">
          <cell r="B7">
            <v>40</v>
          </cell>
          <cell r="D7">
            <v>1</v>
          </cell>
          <cell r="F7">
            <v>0</v>
          </cell>
          <cell r="H7">
            <v>0</v>
          </cell>
          <cell r="J7">
            <v>90</v>
          </cell>
        </row>
        <row r="8">
          <cell r="B8">
            <v>5</v>
          </cell>
          <cell r="D8">
            <v>1</v>
          </cell>
          <cell r="F8">
            <v>0</v>
          </cell>
          <cell r="H8">
            <v>24</v>
          </cell>
          <cell r="J8">
            <v>17</v>
          </cell>
        </row>
        <row r="9">
          <cell r="B9">
            <v>15</v>
          </cell>
          <cell r="D9">
            <v>3</v>
          </cell>
          <cell r="F9">
            <v>1</v>
          </cell>
          <cell r="H9">
            <v>20</v>
          </cell>
          <cell r="J9">
            <v>37</v>
          </cell>
        </row>
        <row r="10">
          <cell r="B10">
            <v>23</v>
          </cell>
          <cell r="D10">
            <v>1</v>
          </cell>
          <cell r="F10">
            <v>0</v>
          </cell>
          <cell r="H10">
            <v>0</v>
          </cell>
          <cell r="J10">
            <v>10</v>
          </cell>
        </row>
        <row r="11">
          <cell r="B11">
            <v>2</v>
          </cell>
          <cell r="D11">
            <v>1</v>
          </cell>
          <cell r="F11">
            <v>0</v>
          </cell>
          <cell r="H11">
            <v>120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10</v>
          </cell>
          <cell r="J12">
            <v>6</v>
          </cell>
        </row>
        <row r="13">
          <cell r="B13">
            <v>10</v>
          </cell>
          <cell r="D13">
            <v>2</v>
          </cell>
          <cell r="F13">
            <v>0</v>
          </cell>
          <cell r="H13">
            <v>590</v>
          </cell>
          <cell r="J13">
            <v>0</v>
          </cell>
        </row>
        <row r="14">
          <cell r="B14">
            <v>6</v>
          </cell>
          <cell r="D14">
            <v>90</v>
          </cell>
          <cell r="F14">
            <v>0</v>
          </cell>
          <cell r="H14">
            <v>5</v>
          </cell>
          <cell r="J14">
            <v>0</v>
          </cell>
        </row>
        <row r="15">
          <cell r="B15">
            <v>25</v>
          </cell>
          <cell r="D15">
            <v>437</v>
          </cell>
          <cell r="F15">
            <v>0</v>
          </cell>
          <cell r="H15">
            <v>0</v>
          </cell>
          <cell r="J15">
            <v>30</v>
          </cell>
        </row>
        <row r="16">
          <cell r="B16">
            <v>0</v>
          </cell>
          <cell r="D16">
            <v>310</v>
          </cell>
          <cell r="F16">
            <v>120</v>
          </cell>
          <cell r="H16">
            <v>0</v>
          </cell>
          <cell r="J16">
            <v>30</v>
          </cell>
        </row>
        <row r="17">
          <cell r="B17">
            <v>10</v>
          </cell>
          <cell r="D17">
            <v>0</v>
          </cell>
          <cell r="F17">
            <v>64</v>
          </cell>
          <cell r="H17">
            <v>0</v>
          </cell>
          <cell r="J17">
            <v>20</v>
          </cell>
        </row>
        <row r="18">
          <cell r="B18">
            <v>0</v>
          </cell>
          <cell r="D18">
            <v>0</v>
          </cell>
          <cell r="F18">
            <v>3</v>
          </cell>
          <cell r="H18">
            <v>1</v>
          </cell>
          <cell r="J18">
            <v>50</v>
          </cell>
        </row>
        <row r="19">
          <cell r="B19">
            <v>110</v>
          </cell>
          <cell r="D19">
            <v>0</v>
          </cell>
          <cell r="F19">
            <v>0</v>
          </cell>
          <cell r="H19">
            <v>0</v>
          </cell>
          <cell r="J19">
            <v>60</v>
          </cell>
        </row>
        <row r="20">
          <cell r="B20">
            <v>47</v>
          </cell>
          <cell r="D20">
            <v>0</v>
          </cell>
          <cell r="F20">
            <v>40</v>
          </cell>
          <cell r="H20">
            <v>0</v>
          </cell>
          <cell r="J20">
            <v>0</v>
          </cell>
        </row>
        <row r="21">
          <cell r="B21">
            <v>22</v>
          </cell>
          <cell r="D21">
            <v>0</v>
          </cell>
          <cell r="F21">
            <v>100</v>
          </cell>
          <cell r="H21">
            <v>0</v>
          </cell>
          <cell r="J21">
            <v>0</v>
          </cell>
        </row>
        <row r="22">
          <cell r="B22">
            <v>3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900</v>
          </cell>
          <cell r="D23">
            <v>0</v>
          </cell>
          <cell r="F23">
            <v>2</v>
          </cell>
          <cell r="H23">
            <v>0</v>
          </cell>
          <cell r="J23">
            <v>20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</row>
        <row r="25">
          <cell r="B25">
            <v>1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5</v>
          </cell>
          <cell r="H26">
            <v>1</v>
          </cell>
          <cell r="J26">
            <v>0</v>
          </cell>
        </row>
        <row r="27">
          <cell r="B27">
            <v>0</v>
          </cell>
          <cell r="F27">
            <v>30</v>
          </cell>
          <cell r="H27">
            <v>0</v>
          </cell>
          <cell r="J27">
            <v>0</v>
          </cell>
        </row>
        <row r="28">
          <cell r="B28">
            <v>0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1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290</v>
          </cell>
          <cell r="J39">
            <v>0</v>
          </cell>
        </row>
        <row r="40">
          <cell r="H40">
            <v>1400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5">
        <row r="3">
          <cell r="B3">
            <v>1</v>
          </cell>
          <cell r="D3">
            <v>4</v>
          </cell>
          <cell r="F3">
            <v>0</v>
          </cell>
          <cell r="H3">
            <v>0</v>
          </cell>
        </row>
        <row r="4">
          <cell r="B4">
            <v>1</v>
          </cell>
          <cell r="D4">
            <v>0</v>
          </cell>
          <cell r="F4">
            <v>4</v>
          </cell>
          <cell r="H4">
            <v>0</v>
          </cell>
        </row>
        <row r="5">
          <cell r="B5">
            <v>500</v>
          </cell>
          <cell r="D5">
            <v>3</v>
          </cell>
          <cell r="F5">
            <v>0</v>
          </cell>
          <cell r="H5">
            <v>12</v>
          </cell>
        </row>
        <row r="6">
          <cell r="B6">
            <v>60</v>
          </cell>
          <cell r="D6">
            <v>0</v>
          </cell>
          <cell r="F6">
            <v>2</v>
          </cell>
          <cell r="H6">
            <v>2</v>
          </cell>
        </row>
        <row r="7">
          <cell r="B7">
            <v>8</v>
          </cell>
          <cell r="D7">
            <v>0</v>
          </cell>
          <cell r="F7">
            <v>2</v>
          </cell>
          <cell r="H7">
            <v>0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22</v>
          </cell>
        </row>
        <row r="9">
          <cell r="B9">
            <v>0</v>
          </cell>
          <cell r="D9">
            <v>18</v>
          </cell>
          <cell r="F9">
            <v>0</v>
          </cell>
          <cell r="H9">
            <v>27</v>
          </cell>
        </row>
        <row r="10">
          <cell r="B10">
            <v>1</v>
          </cell>
          <cell r="D10">
            <v>12</v>
          </cell>
          <cell r="F10">
            <v>0</v>
          </cell>
          <cell r="H10">
            <v>0</v>
          </cell>
        </row>
        <row r="11">
          <cell r="B11">
            <v>8</v>
          </cell>
          <cell r="D11">
            <v>0</v>
          </cell>
          <cell r="F11">
            <v>0</v>
          </cell>
          <cell r="H11">
            <v>15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59</v>
          </cell>
        </row>
        <row r="13">
          <cell r="B13">
            <v>3</v>
          </cell>
          <cell r="D13">
            <v>12</v>
          </cell>
          <cell r="F13">
            <v>0</v>
          </cell>
          <cell r="H13">
            <v>4</v>
          </cell>
        </row>
        <row r="14">
          <cell r="B14">
            <v>0</v>
          </cell>
          <cell r="D14">
            <v>131</v>
          </cell>
          <cell r="H14">
            <v>2</v>
          </cell>
        </row>
        <row r="15">
          <cell r="B15">
            <v>283</v>
          </cell>
          <cell r="D15">
            <v>1</v>
          </cell>
          <cell r="H15">
            <v>0</v>
          </cell>
        </row>
        <row r="16">
          <cell r="B16">
            <v>0</v>
          </cell>
          <cell r="D16">
            <v>3</v>
          </cell>
          <cell r="F16">
            <v>24</v>
          </cell>
          <cell r="H16">
            <v>2</v>
          </cell>
        </row>
        <row r="17">
          <cell r="B17">
            <v>135</v>
          </cell>
          <cell r="D17">
            <v>0</v>
          </cell>
          <cell r="F17">
            <v>28</v>
          </cell>
          <cell r="H17">
            <v>2</v>
          </cell>
        </row>
        <row r="18">
          <cell r="B18">
            <v>2</v>
          </cell>
          <cell r="D18">
            <v>0</v>
          </cell>
          <cell r="F18">
            <v>18</v>
          </cell>
          <cell r="H18">
            <v>3</v>
          </cell>
        </row>
        <row r="19">
          <cell r="B19">
            <v>235</v>
          </cell>
          <cell r="D19">
            <v>0</v>
          </cell>
          <cell r="H19">
            <v>0</v>
          </cell>
        </row>
        <row r="20">
          <cell r="B20">
            <v>172</v>
          </cell>
          <cell r="D20">
            <v>0</v>
          </cell>
          <cell r="F20">
            <v>58</v>
          </cell>
          <cell r="H20">
            <v>0</v>
          </cell>
        </row>
        <row r="21">
          <cell r="B21">
            <v>213</v>
          </cell>
          <cell r="D21">
            <v>0</v>
          </cell>
          <cell r="F21">
            <v>14</v>
          </cell>
          <cell r="H21">
            <v>0</v>
          </cell>
        </row>
        <row r="22">
          <cell r="B22">
            <v>38</v>
          </cell>
          <cell r="D22">
            <v>0</v>
          </cell>
          <cell r="F22">
            <v>3</v>
          </cell>
          <cell r="H22">
            <v>0</v>
          </cell>
        </row>
        <row r="23">
          <cell r="B23">
            <v>66</v>
          </cell>
          <cell r="D23">
            <v>0</v>
          </cell>
          <cell r="F23">
            <v>7</v>
          </cell>
          <cell r="H23">
            <v>0</v>
          </cell>
        </row>
        <row r="24">
          <cell r="B24">
            <v>0</v>
          </cell>
          <cell r="D24">
            <v>0</v>
          </cell>
          <cell r="F24">
            <v>2</v>
          </cell>
          <cell r="H24">
            <v>0</v>
          </cell>
        </row>
        <row r="25">
          <cell r="B25">
            <v>9</v>
          </cell>
          <cell r="D25">
            <v>0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1</v>
          </cell>
        </row>
        <row r="27">
          <cell r="B27">
            <v>0</v>
          </cell>
          <cell r="F27">
            <v>45</v>
          </cell>
          <cell r="H27">
            <v>0</v>
          </cell>
        </row>
        <row r="28">
          <cell r="B28">
            <v>0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3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1</v>
          </cell>
        </row>
        <row r="38">
          <cell r="H38">
            <v>0</v>
          </cell>
        </row>
        <row r="39">
          <cell r="H39">
            <v>75</v>
          </cell>
        </row>
        <row r="40">
          <cell r="H40">
            <v>180</v>
          </cell>
        </row>
        <row r="41">
          <cell r="H41">
            <v>0</v>
          </cell>
        </row>
      </sheetData>
      <sheetData sheetId="16">
        <row r="3">
          <cell r="B3">
            <v>4</v>
          </cell>
          <cell r="D3">
            <v>1</v>
          </cell>
          <cell r="F3">
            <v>13</v>
          </cell>
          <cell r="H3">
            <v>25</v>
          </cell>
          <cell r="J3">
            <v>4</v>
          </cell>
        </row>
        <row r="4">
          <cell r="B4">
            <v>1</v>
          </cell>
          <cell r="D4">
            <v>0</v>
          </cell>
          <cell r="F4">
            <v>5</v>
          </cell>
          <cell r="J4">
            <v>0</v>
          </cell>
        </row>
        <row r="5">
          <cell r="B5">
            <v>890</v>
          </cell>
          <cell r="D5">
            <v>10</v>
          </cell>
          <cell r="F5">
            <v>0</v>
          </cell>
          <cell r="H5">
            <v>2</v>
          </cell>
          <cell r="J5">
            <v>0</v>
          </cell>
        </row>
        <row r="6">
          <cell r="B6">
            <v>6</v>
          </cell>
          <cell r="D6">
            <v>3</v>
          </cell>
          <cell r="F6">
            <v>2</v>
          </cell>
          <cell r="H6">
            <v>160</v>
          </cell>
          <cell r="J6">
            <v>0</v>
          </cell>
        </row>
        <row r="7">
          <cell r="B7">
            <v>40</v>
          </cell>
          <cell r="D7">
            <v>14</v>
          </cell>
          <cell r="F7">
            <v>0</v>
          </cell>
          <cell r="H7">
            <v>0</v>
          </cell>
          <cell r="J7">
            <v>170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40</v>
          </cell>
          <cell r="J8">
            <v>56</v>
          </cell>
        </row>
        <row r="9">
          <cell r="B9">
            <v>2</v>
          </cell>
          <cell r="D9">
            <v>1</v>
          </cell>
          <cell r="F9">
            <v>0</v>
          </cell>
          <cell r="H9">
            <v>20</v>
          </cell>
          <cell r="J9">
            <v>13</v>
          </cell>
        </row>
        <row r="10">
          <cell r="B10">
            <v>25</v>
          </cell>
          <cell r="D10">
            <v>2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3</v>
          </cell>
          <cell r="D11">
            <v>1</v>
          </cell>
          <cell r="F11">
            <v>0</v>
          </cell>
          <cell r="H11">
            <v>330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520</v>
          </cell>
          <cell r="J12">
            <v>8</v>
          </cell>
        </row>
        <row r="13">
          <cell r="B13">
            <v>12</v>
          </cell>
          <cell r="D13">
            <v>2</v>
          </cell>
          <cell r="F13">
            <v>0</v>
          </cell>
          <cell r="H13">
            <v>440</v>
          </cell>
          <cell r="J13">
            <v>0</v>
          </cell>
        </row>
        <row r="14">
          <cell r="B14">
            <v>11</v>
          </cell>
          <cell r="D14">
            <v>60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30</v>
          </cell>
          <cell r="D15">
            <v>50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0</v>
          </cell>
          <cell r="D16">
            <v>400</v>
          </cell>
          <cell r="F16">
            <v>200</v>
          </cell>
          <cell r="H16">
            <v>0</v>
          </cell>
          <cell r="J16">
            <v>25</v>
          </cell>
        </row>
        <row r="17">
          <cell r="B17">
            <v>0</v>
          </cell>
          <cell r="D17">
            <v>0</v>
          </cell>
          <cell r="F17">
            <v>117</v>
          </cell>
          <cell r="H17">
            <v>0</v>
          </cell>
          <cell r="J17">
            <v>6</v>
          </cell>
        </row>
        <row r="18">
          <cell r="B18">
            <v>0</v>
          </cell>
          <cell r="D18">
            <v>0</v>
          </cell>
          <cell r="F18">
            <v>4</v>
          </cell>
          <cell r="H18">
            <v>0</v>
          </cell>
          <cell r="J18">
            <v>27</v>
          </cell>
        </row>
        <row r="19">
          <cell r="B19">
            <v>0</v>
          </cell>
          <cell r="D19">
            <v>0</v>
          </cell>
          <cell r="F19">
            <v>1</v>
          </cell>
          <cell r="H19">
            <v>0</v>
          </cell>
          <cell r="J19">
            <v>52</v>
          </cell>
        </row>
        <row r="20">
          <cell r="B20">
            <v>16</v>
          </cell>
          <cell r="D20">
            <v>0</v>
          </cell>
          <cell r="F20">
            <v>12</v>
          </cell>
          <cell r="H20">
            <v>0</v>
          </cell>
          <cell r="J20">
            <v>5</v>
          </cell>
        </row>
        <row r="21">
          <cell r="B21">
            <v>500</v>
          </cell>
          <cell r="D21">
            <v>0</v>
          </cell>
          <cell r="F21">
            <v>10</v>
          </cell>
          <cell r="H21">
            <v>0</v>
          </cell>
          <cell r="J21">
            <v>5</v>
          </cell>
        </row>
        <row r="22">
          <cell r="B22">
            <v>410</v>
          </cell>
          <cell r="D22">
            <v>0</v>
          </cell>
          <cell r="F22">
            <v>2</v>
          </cell>
          <cell r="H22">
            <v>0</v>
          </cell>
          <cell r="J22">
            <v>0</v>
          </cell>
        </row>
        <row r="23">
          <cell r="B23">
            <v>100</v>
          </cell>
          <cell r="D23">
            <v>0</v>
          </cell>
          <cell r="F23">
            <v>1</v>
          </cell>
          <cell r="H23">
            <v>0</v>
          </cell>
          <cell r="J23">
            <v>6</v>
          </cell>
        </row>
        <row r="24">
          <cell r="B24">
            <v>30</v>
          </cell>
          <cell r="D24">
            <v>0</v>
          </cell>
          <cell r="H24">
            <v>0</v>
          </cell>
          <cell r="J24">
            <v>0</v>
          </cell>
        </row>
        <row r="25">
          <cell r="B25">
            <v>2</v>
          </cell>
          <cell r="H25">
            <v>0</v>
          </cell>
        </row>
        <row r="26">
          <cell r="B26">
            <v>0</v>
          </cell>
          <cell r="H26">
            <v>0</v>
          </cell>
          <cell r="J26">
            <v>0</v>
          </cell>
        </row>
        <row r="27">
          <cell r="B27">
            <v>35</v>
          </cell>
          <cell r="F27">
            <v>4</v>
          </cell>
          <cell r="H27">
            <v>0</v>
          </cell>
          <cell r="J27">
            <v>3</v>
          </cell>
        </row>
        <row r="28">
          <cell r="H28">
            <v>0</v>
          </cell>
          <cell r="J28">
            <v>6</v>
          </cell>
        </row>
        <row r="29">
          <cell r="H29">
            <v>0</v>
          </cell>
          <cell r="J29">
            <v>12</v>
          </cell>
        </row>
        <row r="30">
          <cell r="H30">
            <v>0</v>
          </cell>
          <cell r="J30">
            <v>0</v>
          </cell>
        </row>
        <row r="31">
          <cell r="H31">
            <v>5</v>
          </cell>
          <cell r="J31">
            <v>1</v>
          </cell>
        </row>
        <row r="32">
          <cell r="H32">
            <v>0</v>
          </cell>
          <cell r="J32">
            <v>1</v>
          </cell>
        </row>
        <row r="33">
          <cell r="H33">
            <v>0</v>
          </cell>
          <cell r="J33">
            <v>1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13</v>
          </cell>
        </row>
        <row r="38">
          <cell r="H38">
            <v>2</v>
          </cell>
          <cell r="J38">
            <v>10</v>
          </cell>
        </row>
        <row r="39">
          <cell r="H39">
            <v>2</v>
          </cell>
          <cell r="J39">
            <v>0</v>
          </cell>
        </row>
        <row r="40">
          <cell r="H40">
            <v>900</v>
          </cell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7">
        <row r="3">
          <cell r="B3">
            <v>2</v>
          </cell>
          <cell r="D3">
            <v>1</v>
          </cell>
          <cell r="F3">
            <v>0</v>
          </cell>
          <cell r="H3">
            <v>0</v>
          </cell>
          <cell r="J3">
            <v>0</v>
          </cell>
        </row>
        <row r="4">
          <cell r="B4">
            <v>0</v>
          </cell>
          <cell r="D4">
            <v>0</v>
          </cell>
          <cell r="F4">
            <v>1</v>
          </cell>
          <cell r="H4">
            <v>0</v>
          </cell>
          <cell r="J4">
            <v>0</v>
          </cell>
        </row>
        <row r="5">
          <cell r="B5">
            <v>273</v>
          </cell>
          <cell r="D5">
            <v>4</v>
          </cell>
          <cell r="F5">
            <v>0</v>
          </cell>
          <cell r="H5">
            <v>2</v>
          </cell>
          <cell r="J5">
            <v>0</v>
          </cell>
        </row>
        <row r="6">
          <cell r="B6">
            <v>0</v>
          </cell>
          <cell r="D6">
            <v>1</v>
          </cell>
          <cell r="F6">
            <v>1</v>
          </cell>
          <cell r="H6">
            <v>0</v>
          </cell>
          <cell r="J6">
            <v>0</v>
          </cell>
        </row>
        <row r="7">
          <cell r="B7">
            <v>14</v>
          </cell>
          <cell r="D7">
            <v>0</v>
          </cell>
          <cell r="F7">
            <v>0</v>
          </cell>
          <cell r="H7">
            <v>0</v>
          </cell>
          <cell r="J7">
            <v>220</v>
          </cell>
        </row>
        <row r="8">
          <cell r="B8">
            <v>0</v>
          </cell>
          <cell r="D8">
            <v>37</v>
          </cell>
          <cell r="F8">
            <v>0</v>
          </cell>
          <cell r="H8">
            <v>8</v>
          </cell>
          <cell r="J8">
            <v>33</v>
          </cell>
        </row>
        <row r="9">
          <cell r="B9">
            <v>1</v>
          </cell>
          <cell r="D9">
            <v>1</v>
          </cell>
          <cell r="F9">
            <v>0</v>
          </cell>
          <cell r="H9">
            <v>9</v>
          </cell>
          <cell r="J9">
            <v>18</v>
          </cell>
        </row>
        <row r="10">
          <cell r="B10">
            <v>3</v>
          </cell>
          <cell r="D10">
            <v>0</v>
          </cell>
          <cell r="F10">
            <v>0</v>
          </cell>
          <cell r="H10">
            <v>0</v>
          </cell>
          <cell r="J10">
            <v>1</v>
          </cell>
        </row>
        <row r="11">
          <cell r="B11">
            <v>8</v>
          </cell>
          <cell r="D11">
            <v>0</v>
          </cell>
          <cell r="F11">
            <v>0</v>
          </cell>
          <cell r="H11">
            <v>47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90</v>
          </cell>
          <cell r="J12">
            <v>4</v>
          </cell>
        </row>
        <row r="13">
          <cell r="B13">
            <v>1</v>
          </cell>
          <cell r="D13">
            <v>2</v>
          </cell>
          <cell r="F13">
            <v>0</v>
          </cell>
          <cell r="H13">
            <v>2</v>
          </cell>
          <cell r="J13">
            <v>30</v>
          </cell>
        </row>
        <row r="14">
          <cell r="B14">
            <v>0</v>
          </cell>
          <cell r="D14">
            <v>52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173</v>
          </cell>
          <cell r="D15">
            <v>0</v>
          </cell>
          <cell r="F15">
            <v>0</v>
          </cell>
          <cell r="H15">
            <v>0</v>
          </cell>
          <cell r="J15">
            <v>70</v>
          </cell>
        </row>
        <row r="16">
          <cell r="B16">
            <v>0</v>
          </cell>
          <cell r="D16">
            <v>2</v>
          </cell>
          <cell r="F16">
            <v>56</v>
          </cell>
          <cell r="H16">
            <v>0</v>
          </cell>
          <cell r="J16">
            <v>80</v>
          </cell>
        </row>
        <row r="17">
          <cell r="B17">
            <v>0</v>
          </cell>
          <cell r="D17">
            <v>1</v>
          </cell>
          <cell r="F17">
            <v>40</v>
          </cell>
          <cell r="H17">
            <v>0</v>
          </cell>
          <cell r="J17">
            <v>25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</row>
        <row r="19">
          <cell r="B19">
            <v>55</v>
          </cell>
          <cell r="D19">
            <v>0</v>
          </cell>
          <cell r="F19">
            <v>0</v>
          </cell>
          <cell r="H19">
            <v>0</v>
          </cell>
          <cell r="J19">
            <v>96</v>
          </cell>
        </row>
        <row r="20">
          <cell r="B20">
            <v>220</v>
          </cell>
          <cell r="D20">
            <v>0</v>
          </cell>
          <cell r="F20">
            <v>56</v>
          </cell>
          <cell r="H20">
            <v>0</v>
          </cell>
          <cell r="J20">
            <v>26</v>
          </cell>
        </row>
        <row r="21">
          <cell r="B21">
            <v>170</v>
          </cell>
          <cell r="D21">
            <v>0</v>
          </cell>
          <cell r="F21">
            <v>45</v>
          </cell>
          <cell r="H21">
            <v>0</v>
          </cell>
          <cell r="J21">
            <v>26</v>
          </cell>
        </row>
        <row r="22">
          <cell r="B22">
            <v>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31</v>
          </cell>
          <cell r="D23">
            <v>0</v>
          </cell>
          <cell r="F23">
            <v>43</v>
          </cell>
          <cell r="H23">
            <v>0</v>
          </cell>
          <cell r="J23">
            <v>7</v>
          </cell>
        </row>
        <row r="24">
          <cell r="B24">
            <v>0</v>
          </cell>
          <cell r="D24">
            <v>0</v>
          </cell>
          <cell r="F24">
            <v>5</v>
          </cell>
          <cell r="H24">
            <v>0</v>
          </cell>
          <cell r="J24">
            <v>0</v>
          </cell>
        </row>
        <row r="25">
          <cell r="B25">
            <v>5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0</v>
          </cell>
          <cell r="F27">
            <v>0</v>
          </cell>
          <cell r="H27">
            <v>0</v>
          </cell>
          <cell r="J27">
            <v>2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90</v>
          </cell>
          <cell r="J39">
            <v>0</v>
          </cell>
        </row>
        <row r="40">
          <cell r="H40">
            <v>102</v>
          </cell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8">
        <row r="3">
          <cell r="B3">
            <v>0</v>
          </cell>
          <cell r="D3">
            <v>1</v>
          </cell>
          <cell r="F3">
            <v>0</v>
          </cell>
          <cell r="H3">
            <v>23</v>
          </cell>
          <cell r="J3">
            <v>2</v>
          </cell>
        </row>
        <row r="4">
          <cell r="B4">
            <v>0</v>
          </cell>
          <cell r="F4">
            <v>3</v>
          </cell>
          <cell r="H4">
            <v>0</v>
          </cell>
          <cell r="J4">
            <v>0</v>
          </cell>
        </row>
        <row r="5">
          <cell r="B5">
            <v>650</v>
          </cell>
          <cell r="F5">
            <v>0</v>
          </cell>
          <cell r="H5">
            <v>2</v>
          </cell>
          <cell r="J5">
            <v>0</v>
          </cell>
        </row>
        <row r="6">
          <cell r="B6">
            <v>3</v>
          </cell>
          <cell r="D6">
            <v>7</v>
          </cell>
          <cell r="F6">
            <v>100</v>
          </cell>
          <cell r="H6">
            <v>8</v>
          </cell>
          <cell r="J6">
            <v>0</v>
          </cell>
        </row>
        <row r="7">
          <cell r="B7">
            <v>5</v>
          </cell>
          <cell r="D7">
            <v>8</v>
          </cell>
          <cell r="F7">
            <v>0</v>
          </cell>
          <cell r="H7">
            <v>0</v>
          </cell>
          <cell r="J7">
            <v>80</v>
          </cell>
        </row>
        <row r="8">
          <cell r="B8">
            <v>0</v>
          </cell>
          <cell r="F8">
            <v>0</v>
          </cell>
          <cell r="H8">
            <v>0</v>
          </cell>
          <cell r="J8">
            <v>2</v>
          </cell>
        </row>
        <row r="9">
          <cell r="B9">
            <v>1</v>
          </cell>
          <cell r="F9">
            <v>0</v>
          </cell>
          <cell r="H9">
            <v>0</v>
          </cell>
          <cell r="J9">
            <v>0</v>
          </cell>
        </row>
        <row r="10">
          <cell r="B10">
            <v>0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1</v>
          </cell>
          <cell r="F11">
            <v>0</v>
          </cell>
          <cell r="H11">
            <v>120</v>
          </cell>
          <cell r="J11">
            <v>0</v>
          </cell>
        </row>
        <row r="12">
          <cell r="B12">
            <v>0</v>
          </cell>
          <cell r="F12">
            <v>0</v>
          </cell>
          <cell r="H12">
            <v>300</v>
          </cell>
          <cell r="J12">
            <v>0</v>
          </cell>
        </row>
        <row r="13">
          <cell r="B13">
            <v>2</v>
          </cell>
          <cell r="D13">
            <v>1</v>
          </cell>
          <cell r="F13">
            <v>0</v>
          </cell>
          <cell r="H13">
            <v>145</v>
          </cell>
          <cell r="J13">
            <v>5</v>
          </cell>
        </row>
        <row r="14">
          <cell r="B14">
            <v>0</v>
          </cell>
          <cell r="D14">
            <v>12</v>
          </cell>
          <cell r="F14">
            <v>0</v>
          </cell>
          <cell r="H14">
            <v>0</v>
          </cell>
          <cell r="J14">
            <v>2</v>
          </cell>
        </row>
        <row r="15">
          <cell r="B15">
            <v>3</v>
          </cell>
          <cell r="D15">
            <v>50</v>
          </cell>
          <cell r="F15">
            <v>0</v>
          </cell>
          <cell r="H15">
            <v>0</v>
          </cell>
          <cell r="J15">
            <v>12</v>
          </cell>
        </row>
        <row r="16">
          <cell r="D16">
            <v>120</v>
          </cell>
          <cell r="F16">
            <v>16</v>
          </cell>
          <cell r="H16">
            <v>0</v>
          </cell>
          <cell r="J16">
            <v>12</v>
          </cell>
        </row>
        <row r="17">
          <cell r="D17">
            <v>0</v>
          </cell>
          <cell r="H17">
            <v>0</v>
          </cell>
          <cell r="J17">
            <v>0</v>
          </cell>
        </row>
        <row r="18">
          <cell r="D18">
            <v>0</v>
          </cell>
          <cell r="F18">
            <v>1</v>
          </cell>
          <cell r="H18">
            <v>1</v>
          </cell>
          <cell r="J18">
            <v>13</v>
          </cell>
        </row>
        <row r="19">
          <cell r="B19">
            <v>6</v>
          </cell>
          <cell r="D19">
            <v>0</v>
          </cell>
          <cell r="F19">
            <v>0</v>
          </cell>
          <cell r="H19">
            <v>0</v>
          </cell>
          <cell r="J19">
            <v>9</v>
          </cell>
        </row>
        <row r="20">
          <cell r="B20">
            <v>4</v>
          </cell>
          <cell r="D20">
            <v>0</v>
          </cell>
          <cell r="F20">
            <v>40</v>
          </cell>
          <cell r="H20">
            <v>0</v>
          </cell>
          <cell r="J20">
            <v>5</v>
          </cell>
        </row>
        <row r="21">
          <cell r="D21">
            <v>0</v>
          </cell>
          <cell r="H21">
            <v>0</v>
          </cell>
          <cell r="J21">
            <v>5</v>
          </cell>
        </row>
        <row r="22">
          <cell r="D22">
            <v>0</v>
          </cell>
          <cell r="H22">
            <v>0</v>
          </cell>
          <cell r="J22">
            <v>0</v>
          </cell>
        </row>
        <row r="23">
          <cell r="B23">
            <v>100</v>
          </cell>
          <cell r="D23">
            <v>0</v>
          </cell>
          <cell r="H23">
            <v>0</v>
          </cell>
        </row>
        <row r="24">
          <cell r="D24">
            <v>0</v>
          </cell>
          <cell r="H24">
            <v>0</v>
          </cell>
          <cell r="J24">
            <v>0</v>
          </cell>
        </row>
        <row r="25">
          <cell r="B25">
            <v>0</v>
          </cell>
          <cell r="H25">
            <v>0</v>
          </cell>
        </row>
        <row r="26">
          <cell r="B26">
            <v>0</v>
          </cell>
          <cell r="H26">
            <v>0</v>
          </cell>
          <cell r="J26">
            <v>0</v>
          </cell>
        </row>
        <row r="27">
          <cell r="B27">
            <v>0</v>
          </cell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H39">
            <v>12</v>
          </cell>
          <cell r="J39">
            <v>0</v>
          </cell>
        </row>
        <row r="40">
          <cell r="H40">
            <v>600</v>
          </cell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9">
        <row r="3">
          <cell r="B3">
            <v>3</v>
          </cell>
          <cell r="D3">
            <v>0</v>
          </cell>
          <cell r="F3">
            <v>0</v>
          </cell>
          <cell r="H3">
            <v>0</v>
          </cell>
          <cell r="J3">
            <v>55</v>
          </cell>
        </row>
        <row r="4">
          <cell r="B4">
            <v>1</v>
          </cell>
          <cell r="D4">
            <v>1</v>
          </cell>
          <cell r="F4">
            <v>6</v>
          </cell>
          <cell r="H4">
            <v>0</v>
          </cell>
          <cell r="J4">
            <v>2</v>
          </cell>
        </row>
        <row r="5">
          <cell r="B5">
            <v>1035</v>
          </cell>
          <cell r="D5">
            <v>6</v>
          </cell>
          <cell r="F5">
            <v>0</v>
          </cell>
          <cell r="H5">
            <v>6</v>
          </cell>
          <cell r="J5">
            <v>0</v>
          </cell>
        </row>
        <row r="6">
          <cell r="B6">
            <v>7</v>
          </cell>
          <cell r="D6">
            <v>13</v>
          </cell>
          <cell r="F6">
            <v>16</v>
          </cell>
          <cell r="H6">
            <v>8</v>
          </cell>
          <cell r="J6">
            <v>0</v>
          </cell>
        </row>
        <row r="7">
          <cell r="B7">
            <v>25</v>
          </cell>
          <cell r="D7">
            <v>0</v>
          </cell>
          <cell r="F7">
            <v>0</v>
          </cell>
          <cell r="H7">
            <v>0</v>
          </cell>
          <cell r="J7">
            <v>350</v>
          </cell>
        </row>
        <row r="8">
          <cell r="B8">
            <v>0</v>
          </cell>
          <cell r="D8">
            <v>3</v>
          </cell>
          <cell r="F8">
            <v>0</v>
          </cell>
          <cell r="H8">
            <v>10</v>
          </cell>
          <cell r="J8">
            <v>70</v>
          </cell>
        </row>
        <row r="9">
          <cell r="B9">
            <v>90</v>
          </cell>
          <cell r="D9">
            <v>2</v>
          </cell>
          <cell r="F9">
            <v>5</v>
          </cell>
          <cell r="H9">
            <v>11</v>
          </cell>
          <cell r="J9">
            <v>75</v>
          </cell>
        </row>
        <row r="10">
          <cell r="B10">
            <v>12</v>
          </cell>
          <cell r="D10">
            <v>4</v>
          </cell>
          <cell r="F10">
            <v>0</v>
          </cell>
          <cell r="H10">
            <v>0</v>
          </cell>
          <cell r="J10">
            <v>25</v>
          </cell>
        </row>
        <row r="11">
          <cell r="B11">
            <v>83</v>
          </cell>
          <cell r="D11">
            <v>0</v>
          </cell>
          <cell r="F11">
            <v>0</v>
          </cell>
          <cell r="H11">
            <v>35</v>
          </cell>
          <cell r="J11">
            <v>3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150</v>
          </cell>
          <cell r="J12">
            <v>3</v>
          </cell>
        </row>
        <row r="13">
          <cell r="B13">
            <v>6</v>
          </cell>
          <cell r="D13">
            <v>1</v>
          </cell>
          <cell r="F13">
            <v>0</v>
          </cell>
          <cell r="H13">
            <v>30</v>
          </cell>
          <cell r="J13">
            <v>100</v>
          </cell>
        </row>
        <row r="14">
          <cell r="B14">
            <v>5</v>
          </cell>
          <cell r="D14">
            <v>80</v>
          </cell>
          <cell r="F14">
            <v>0</v>
          </cell>
          <cell r="H14">
            <v>3</v>
          </cell>
          <cell r="J14">
            <v>120</v>
          </cell>
        </row>
        <row r="15">
          <cell r="B15">
            <v>250</v>
          </cell>
          <cell r="D15">
            <v>6</v>
          </cell>
          <cell r="F15">
            <v>0</v>
          </cell>
          <cell r="H15">
            <v>0</v>
          </cell>
          <cell r="J15">
            <v>120</v>
          </cell>
        </row>
        <row r="16">
          <cell r="B16">
            <v>0</v>
          </cell>
          <cell r="D16">
            <v>47</v>
          </cell>
          <cell r="F16">
            <v>170</v>
          </cell>
          <cell r="H16">
            <v>0</v>
          </cell>
          <cell r="J16">
            <v>140</v>
          </cell>
        </row>
        <row r="17">
          <cell r="B17">
            <v>17</v>
          </cell>
          <cell r="D17">
            <v>0</v>
          </cell>
          <cell r="F17">
            <v>259</v>
          </cell>
          <cell r="H17">
            <v>0</v>
          </cell>
          <cell r="J17">
            <v>70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60</v>
          </cell>
        </row>
        <row r="19">
          <cell r="B19">
            <v>66</v>
          </cell>
          <cell r="D19">
            <v>0</v>
          </cell>
          <cell r="F19">
            <v>3</v>
          </cell>
          <cell r="H19">
            <v>0</v>
          </cell>
          <cell r="J19">
            <v>300</v>
          </cell>
        </row>
        <row r="20">
          <cell r="B20">
            <v>310</v>
          </cell>
          <cell r="D20">
            <v>0</v>
          </cell>
          <cell r="F20">
            <v>88</v>
          </cell>
          <cell r="H20">
            <v>0</v>
          </cell>
          <cell r="J20">
            <v>40</v>
          </cell>
        </row>
        <row r="21">
          <cell r="B21">
            <v>40</v>
          </cell>
          <cell r="D21">
            <v>0</v>
          </cell>
          <cell r="F21">
            <v>60</v>
          </cell>
          <cell r="H21">
            <v>0</v>
          </cell>
          <cell r="J21">
            <v>40</v>
          </cell>
        </row>
        <row r="22">
          <cell r="B22">
            <v>10</v>
          </cell>
          <cell r="D22">
            <v>0</v>
          </cell>
          <cell r="F22">
            <v>0</v>
          </cell>
          <cell r="H22">
            <v>0</v>
          </cell>
          <cell r="J22">
            <v>8</v>
          </cell>
        </row>
        <row r="23">
          <cell r="B23">
            <v>165</v>
          </cell>
          <cell r="D23">
            <v>0</v>
          </cell>
          <cell r="F23">
            <v>0</v>
          </cell>
          <cell r="H23">
            <v>0</v>
          </cell>
          <cell r="J23">
            <v>70</v>
          </cell>
        </row>
        <row r="24">
          <cell r="B24">
            <v>7</v>
          </cell>
          <cell r="D24">
            <v>0</v>
          </cell>
          <cell r="F24">
            <v>3</v>
          </cell>
          <cell r="H24">
            <v>0</v>
          </cell>
          <cell r="J24">
            <v>2</v>
          </cell>
        </row>
        <row r="25">
          <cell r="B25">
            <v>20</v>
          </cell>
          <cell r="F25">
            <v>1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1</v>
          </cell>
        </row>
        <row r="27">
          <cell r="B27">
            <v>2</v>
          </cell>
          <cell r="F27">
            <v>30</v>
          </cell>
          <cell r="H27">
            <v>0</v>
          </cell>
          <cell r="J27">
            <v>18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6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6</v>
          </cell>
        </row>
        <row r="32">
          <cell r="H32">
            <v>0</v>
          </cell>
          <cell r="J32">
            <v>12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1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15</v>
          </cell>
        </row>
        <row r="38">
          <cell r="H38">
            <v>1</v>
          </cell>
          <cell r="J38">
            <v>20</v>
          </cell>
        </row>
        <row r="39">
          <cell r="H39">
            <v>10</v>
          </cell>
          <cell r="J39">
            <v>0</v>
          </cell>
        </row>
        <row r="40">
          <cell r="H40">
            <v>595</v>
          </cell>
          <cell r="J40">
            <v>12</v>
          </cell>
        </row>
        <row r="41">
          <cell r="H41">
            <v>0</v>
          </cell>
          <cell r="J41">
            <v>6</v>
          </cell>
        </row>
        <row r="42">
          <cell r="J42">
            <v>15</v>
          </cell>
        </row>
        <row r="43">
          <cell r="J43">
            <v>0</v>
          </cell>
        </row>
        <row r="44">
          <cell r="J44">
            <v>12</v>
          </cell>
        </row>
      </sheetData>
      <sheetData sheetId="20">
        <row r="3">
          <cell r="B3">
            <v>5</v>
          </cell>
          <cell r="D3">
            <v>0</v>
          </cell>
          <cell r="J3">
            <v>50</v>
          </cell>
        </row>
        <row r="4">
          <cell r="B4">
            <v>0</v>
          </cell>
          <cell r="D4">
            <v>0</v>
          </cell>
          <cell r="F4">
            <v>1</v>
          </cell>
          <cell r="J4">
            <v>3</v>
          </cell>
        </row>
        <row r="5">
          <cell r="B5">
            <v>975</v>
          </cell>
          <cell r="D5">
            <v>1</v>
          </cell>
          <cell r="H5">
            <v>7</v>
          </cell>
        </row>
        <row r="6">
          <cell r="B6">
            <v>5</v>
          </cell>
          <cell r="D6">
            <v>0</v>
          </cell>
          <cell r="H6">
            <v>41</v>
          </cell>
        </row>
        <row r="7">
          <cell r="B7">
            <v>0</v>
          </cell>
          <cell r="D7">
            <v>0</v>
          </cell>
          <cell r="J7">
            <v>220</v>
          </cell>
        </row>
        <row r="8">
          <cell r="B8">
            <v>0</v>
          </cell>
          <cell r="D8">
            <v>0</v>
          </cell>
          <cell r="H8">
            <v>20</v>
          </cell>
          <cell r="J8">
            <v>10</v>
          </cell>
        </row>
        <row r="9">
          <cell r="B9">
            <v>7</v>
          </cell>
          <cell r="D9">
            <v>1</v>
          </cell>
          <cell r="H9">
            <v>20</v>
          </cell>
          <cell r="J9">
            <v>15</v>
          </cell>
        </row>
        <row r="10">
          <cell r="B10">
            <v>110</v>
          </cell>
          <cell r="D10">
            <v>0</v>
          </cell>
          <cell r="J10">
            <v>5</v>
          </cell>
        </row>
        <row r="11">
          <cell r="B11">
            <v>45</v>
          </cell>
          <cell r="D11">
            <v>0</v>
          </cell>
          <cell r="H11">
            <v>150</v>
          </cell>
          <cell r="J11">
            <v>5</v>
          </cell>
        </row>
        <row r="12">
          <cell r="B12">
            <v>0</v>
          </cell>
          <cell r="D12">
            <v>0</v>
          </cell>
          <cell r="H12">
            <v>165</v>
          </cell>
          <cell r="J12">
            <v>150</v>
          </cell>
        </row>
        <row r="13">
          <cell r="B13">
            <v>10</v>
          </cell>
          <cell r="D13">
            <v>2</v>
          </cell>
          <cell r="H13">
            <v>4</v>
          </cell>
          <cell r="J13">
            <v>5</v>
          </cell>
        </row>
        <row r="14">
          <cell r="B14">
            <v>0</v>
          </cell>
          <cell r="D14">
            <v>75</v>
          </cell>
          <cell r="J14">
            <v>2</v>
          </cell>
        </row>
        <row r="15">
          <cell r="B15">
            <v>10</v>
          </cell>
          <cell r="D15">
            <v>5</v>
          </cell>
          <cell r="H15">
            <v>2</v>
          </cell>
        </row>
        <row r="16">
          <cell r="B16">
            <v>1</v>
          </cell>
          <cell r="D16">
            <v>9</v>
          </cell>
          <cell r="H16">
            <v>5</v>
          </cell>
          <cell r="J16">
            <v>3</v>
          </cell>
        </row>
        <row r="17">
          <cell r="B17">
            <v>12</v>
          </cell>
          <cell r="D17">
            <v>2</v>
          </cell>
          <cell r="F17">
            <v>455</v>
          </cell>
          <cell r="J17">
            <v>10</v>
          </cell>
        </row>
        <row r="18">
          <cell r="B18">
            <v>1</v>
          </cell>
          <cell r="D18">
            <v>0</v>
          </cell>
          <cell r="J18">
            <v>20</v>
          </cell>
        </row>
        <row r="19">
          <cell r="B19">
            <v>299</v>
          </cell>
          <cell r="D19">
            <v>2</v>
          </cell>
          <cell r="J19">
            <v>10</v>
          </cell>
        </row>
        <row r="20">
          <cell r="B20">
            <v>520</v>
          </cell>
          <cell r="D20">
            <v>0</v>
          </cell>
          <cell r="F20">
            <v>470</v>
          </cell>
          <cell r="J20">
            <v>3</v>
          </cell>
        </row>
        <row r="21">
          <cell r="B21">
            <v>720</v>
          </cell>
          <cell r="D21">
            <v>1</v>
          </cell>
          <cell r="J21">
            <v>3</v>
          </cell>
        </row>
        <row r="22">
          <cell r="B22">
            <v>40</v>
          </cell>
          <cell r="D22">
            <v>0</v>
          </cell>
        </row>
        <row r="23">
          <cell r="B23">
            <v>56</v>
          </cell>
          <cell r="D23">
            <v>4</v>
          </cell>
          <cell r="H23">
            <v>10</v>
          </cell>
        </row>
        <row r="24">
          <cell r="B24">
            <v>0</v>
          </cell>
          <cell r="D24">
            <v>1</v>
          </cell>
          <cell r="F24">
            <v>4</v>
          </cell>
          <cell r="H24">
            <v>102</v>
          </cell>
        </row>
        <row r="25">
          <cell r="B25">
            <v>7</v>
          </cell>
          <cell r="H25">
            <v>193</v>
          </cell>
        </row>
        <row r="26">
          <cell r="B26">
            <v>0</v>
          </cell>
          <cell r="H26">
            <v>31</v>
          </cell>
        </row>
        <row r="27">
          <cell r="B27">
            <v>0</v>
          </cell>
          <cell r="J27">
            <v>5</v>
          </cell>
        </row>
        <row r="28">
          <cell r="J28">
            <v>2</v>
          </cell>
        </row>
        <row r="29">
          <cell r="J29">
            <v>3</v>
          </cell>
        </row>
        <row r="31">
          <cell r="J31">
            <v>2</v>
          </cell>
        </row>
        <row r="32">
          <cell r="J32">
            <v>2</v>
          </cell>
        </row>
        <row r="33">
          <cell r="J33">
            <v>3</v>
          </cell>
        </row>
        <row r="34">
          <cell r="J34">
            <v>2</v>
          </cell>
        </row>
        <row r="35">
          <cell r="J35">
            <v>1</v>
          </cell>
        </row>
        <row r="36">
          <cell r="J36">
            <v>1</v>
          </cell>
        </row>
        <row r="37">
          <cell r="J37">
            <v>2</v>
          </cell>
        </row>
        <row r="39">
          <cell r="H39">
            <v>310</v>
          </cell>
        </row>
        <row r="40">
          <cell r="H40">
            <v>420</v>
          </cell>
        </row>
      </sheetData>
      <sheetData sheetId="21">
        <row r="3">
          <cell r="B3">
            <v>3</v>
          </cell>
          <cell r="F3">
            <v>6</v>
          </cell>
          <cell r="J3">
            <v>10</v>
          </cell>
        </row>
        <row r="4">
          <cell r="B4">
            <v>1</v>
          </cell>
          <cell r="F4">
            <v>2</v>
          </cell>
          <cell r="J4">
            <v>10</v>
          </cell>
        </row>
        <row r="5">
          <cell r="B5">
            <v>1160</v>
          </cell>
          <cell r="D5">
            <v>22</v>
          </cell>
        </row>
        <row r="6">
          <cell r="B6">
            <v>8</v>
          </cell>
          <cell r="D6">
            <v>7</v>
          </cell>
          <cell r="F6">
            <v>21</v>
          </cell>
          <cell r="H6">
            <v>70</v>
          </cell>
        </row>
        <row r="7">
          <cell r="J7">
            <v>1205</v>
          </cell>
        </row>
        <row r="8">
          <cell r="B8">
            <v>5</v>
          </cell>
          <cell r="H8">
            <v>363</v>
          </cell>
          <cell r="J8">
            <v>58</v>
          </cell>
        </row>
        <row r="9">
          <cell r="D9">
            <v>48</v>
          </cell>
          <cell r="H9">
            <v>93</v>
          </cell>
          <cell r="J9">
            <v>311</v>
          </cell>
        </row>
        <row r="10">
          <cell r="B10">
            <v>38</v>
          </cell>
          <cell r="D10">
            <v>11</v>
          </cell>
          <cell r="J10">
            <v>4</v>
          </cell>
        </row>
        <row r="11">
          <cell r="B11">
            <v>3</v>
          </cell>
          <cell r="H11">
            <v>135</v>
          </cell>
        </row>
        <row r="12">
          <cell r="H12">
            <v>350</v>
          </cell>
          <cell r="J12">
            <v>12</v>
          </cell>
        </row>
        <row r="13">
          <cell r="D13">
            <v>2</v>
          </cell>
          <cell r="H13">
            <v>37</v>
          </cell>
        </row>
        <row r="14">
          <cell r="D14">
            <v>40</v>
          </cell>
          <cell r="H14">
            <v>1</v>
          </cell>
          <cell r="J14">
            <v>20</v>
          </cell>
        </row>
        <row r="15">
          <cell r="B15">
            <v>142</v>
          </cell>
          <cell r="D15">
            <v>36</v>
          </cell>
          <cell r="J15">
            <v>118</v>
          </cell>
        </row>
        <row r="16">
          <cell r="D16">
            <v>2</v>
          </cell>
          <cell r="F16">
            <v>330</v>
          </cell>
          <cell r="H16">
            <v>1</v>
          </cell>
          <cell r="J16">
            <v>118</v>
          </cell>
        </row>
        <row r="17">
          <cell r="B17">
            <v>684</v>
          </cell>
          <cell r="F17">
            <v>15</v>
          </cell>
          <cell r="J17">
            <v>111</v>
          </cell>
        </row>
        <row r="18">
          <cell r="F18">
            <v>2</v>
          </cell>
          <cell r="J18">
            <v>110</v>
          </cell>
        </row>
        <row r="19">
          <cell r="B19">
            <v>403</v>
          </cell>
          <cell r="J19">
            <v>203</v>
          </cell>
        </row>
        <row r="20">
          <cell r="B20">
            <v>487</v>
          </cell>
          <cell r="F20">
            <v>122</v>
          </cell>
          <cell r="J20">
            <v>30</v>
          </cell>
        </row>
        <row r="21">
          <cell r="B21">
            <v>785</v>
          </cell>
          <cell r="F21">
            <v>65</v>
          </cell>
          <cell r="J21">
            <v>30</v>
          </cell>
        </row>
        <row r="22">
          <cell r="B22">
            <v>291</v>
          </cell>
          <cell r="J22">
            <v>12</v>
          </cell>
        </row>
        <row r="23">
          <cell r="B23">
            <v>22</v>
          </cell>
          <cell r="F23">
            <v>3</v>
          </cell>
          <cell r="J23">
            <v>203</v>
          </cell>
        </row>
        <row r="25">
          <cell r="B25">
            <v>24</v>
          </cell>
        </row>
        <row r="27">
          <cell r="J27">
            <v>17</v>
          </cell>
        </row>
        <row r="29">
          <cell r="J29">
            <v>2</v>
          </cell>
        </row>
        <row r="31">
          <cell r="J31">
            <v>4</v>
          </cell>
        </row>
        <row r="33">
          <cell r="J33">
            <v>1</v>
          </cell>
        </row>
        <row r="36">
          <cell r="J36">
            <v>15</v>
          </cell>
        </row>
        <row r="37">
          <cell r="J37">
            <v>11</v>
          </cell>
        </row>
        <row r="38">
          <cell r="H38">
            <v>2</v>
          </cell>
        </row>
        <row r="39">
          <cell r="H39">
            <v>542</v>
          </cell>
        </row>
        <row r="40">
          <cell r="H40">
            <v>440</v>
          </cell>
        </row>
      </sheetData>
      <sheetData sheetId="22">
        <row r="3">
          <cell r="B3">
            <v>3</v>
          </cell>
          <cell r="D3">
            <v>1</v>
          </cell>
          <cell r="J3">
            <v>36</v>
          </cell>
        </row>
        <row r="4">
          <cell r="B4">
            <v>1</v>
          </cell>
          <cell r="F4">
            <v>3</v>
          </cell>
          <cell r="J4">
            <v>5</v>
          </cell>
        </row>
        <row r="5">
          <cell r="B5">
            <v>986</v>
          </cell>
          <cell r="D5">
            <v>4</v>
          </cell>
          <cell r="H5">
            <v>9</v>
          </cell>
        </row>
        <row r="6">
          <cell r="B6">
            <v>7</v>
          </cell>
          <cell r="D6">
            <v>1</v>
          </cell>
          <cell r="F6">
            <v>4</v>
          </cell>
          <cell r="H6">
            <v>22</v>
          </cell>
        </row>
        <row r="7">
          <cell r="B7">
            <v>13</v>
          </cell>
          <cell r="J7">
            <v>163</v>
          </cell>
        </row>
        <row r="8">
          <cell r="D8">
            <v>3</v>
          </cell>
          <cell r="H8">
            <v>22</v>
          </cell>
          <cell r="J8">
            <v>22</v>
          </cell>
        </row>
        <row r="9">
          <cell r="D9">
            <v>4</v>
          </cell>
          <cell r="F9">
            <v>4</v>
          </cell>
          <cell r="H9">
            <v>16</v>
          </cell>
          <cell r="J9">
            <v>18</v>
          </cell>
        </row>
        <row r="10">
          <cell r="B10">
            <v>56</v>
          </cell>
          <cell r="J10">
            <v>5</v>
          </cell>
        </row>
        <row r="11">
          <cell r="B11">
            <v>7</v>
          </cell>
          <cell r="F11">
            <v>1</v>
          </cell>
          <cell r="H11">
            <v>9</v>
          </cell>
          <cell r="J11">
            <v>3</v>
          </cell>
        </row>
        <row r="12">
          <cell r="H12">
            <v>22</v>
          </cell>
        </row>
        <row r="13">
          <cell r="D13">
            <v>3</v>
          </cell>
          <cell r="H13">
            <v>4</v>
          </cell>
          <cell r="J13">
            <v>33</v>
          </cell>
        </row>
        <row r="14">
          <cell r="D14">
            <v>126</v>
          </cell>
          <cell r="J14">
            <v>3</v>
          </cell>
        </row>
        <row r="15">
          <cell r="B15">
            <v>36</v>
          </cell>
          <cell r="D15">
            <v>4</v>
          </cell>
          <cell r="J15">
            <v>5</v>
          </cell>
        </row>
        <row r="16">
          <cell r="B16">
            <v>1</v>
          </cell>
          <cell r="F16">
            <v>29</v>
          </cell>
          <cell r="H16">
            <v>1</v>
          </cell>
          <cell r="J16">
            <v>62</v>
          </cell>
        </row>
        <row r="17">
          <cell r="B17">
            <v>36</v>
          </cell>
          <cell r="F17">
            <v>78</v>
          </cell>
          <cell r="J17">
            <v>35</v>
          </cell>
        </row>
        <row r="18">
          <cell r="B18">
            <v>1</v>
          </cell>
          <cell r="F18">
            <v>10</v>
          </cell>
          <cell r="J18">
            <v>35</v>
          </cell>
        </row>
        <row r="19">
          <cell r="B19">
            <v>79</v>
          </cell>
          <cell r="J19">
            <v>506</v>
          </cell>
        </row>
        <row r="20">
          <cell r="B20">
            <v>146</v>
          </cell>
          <cell r="F20">
            <v>65</v>
          </cell>
          <cell r="J20">
            <v>8</v>
          </cell>
        </row>
        <row r="21">
          <cell r="B21">
            <v>743</v>
          </cell>
          <cell r="F21">
            <v>52</v>
          </cell>
          <cell r="J21">
            <v>12</v>
          </cell>
        </row>
        <row r="23">
          <cell r="B23">
            <v>15</v>
          </cell>
          <cell r="F23">
            <v>1</v>
          </cell>
          <cell r="J23">
            <v>35</v>
          </cell>
        </row>
        <row r="24">
          <cell r="H24">
            <v>155</v>
          </cell>
        </row>
        <row r="25">
          <cell r="B25">
            <v>1</v>
          </cell>
          <cell r="H25">
            <v>170</v>
          </cell>
        </row>
        <row r="26">
          <cell r="H26">
            <v>67</v>
          </cell>
        </row>
        <row r="27">
          <cell r="B27">
            <v>1</v>
          </cell>
          <cell r="F27">
            <v>9</v>
          </cell>
          <cell r="J27">
            <v>4</v>
          </cell>
        </row>
        <row r="29">
          <cell r="J29">
            <v>5</v>
          </cell>
        </row>
        <row r="31">
          <cell r="H31">
            <v>2</v>
          </cell>
          <cell r="J31">
            <v>2</v>
          </cell>
        </row>
        <row r="32">
          <cell r="J32">
            <v>1</v>
          </cell>
        </row>
        <row r="34">
          <cell r="J34">
            <v>2</v>
          </cell>
        </row>
        <row r="36">
          <cell r="J36">
            <v>2</v>
          </cell>
        </row>
        <row r="37">
          <cell r="H37">
            <v>1</v>
          </cell>
          <cell r="J37">
            <v>5</v>
          </cell>
        </row>
        <row r="38">
          <cell r="H38">
            <v>2</v>
          </cell>
          <cell r="J38">
            <v>2</v>
          </cell>
        </row>
        <row r="39">
          <cell r="H39">
            <v>36</v>
          </cell>
        </row>
        <row r="40">
          <cell r="H40">
            <v>72</v>
          </cell>
        </row>
        <row r="42">
          <cell r="J42">
            <v>1</v>
          </cell>
        </row>
      </sheetData>
      <sheetData sheetId="23">
        <row r="3">
          <cell r="B3">
            <v>1</v>
          </cell>
          <cell r="D3">
            <v>2</v>
          </cell>
          <cell r="F3">
            <v>0</v>
          </cell>
          <cell r="H3">
            <v>0</v>
          </cell>
          <cell r="J3">
            <v>15</v>
          </cell>
        </row>
        <row r="4">
          <cell r="B4">
            <v>0</v>
          </cell>
          <cell r="D4">
            <v>0</v>
          </cell>
          <cell r="F4">
            <v>1</v>
          </cell>
          <cell r="H4">
            <v>0</v>
          </cell>
          <cell r="J4">
            <v>15</v>
          </cell>
        </row>
        <row r="5">
          <cell r="B5">
            <v>75</v>
          </cell>
          <cell r="D5">
            <v>3</v>
          </cell>
          <cell r="F5">
            <v>0</v>
          </cell>
          <cell r="H5">
            <v>0</v>
          </cell>
          <cell r="J5">
            <v>0</v>
          </cell>
        </row>
        <row r="6">
          <cell r="B6">
            <v>0</v>
          </cell>
          <cell r="D6">
            <v>0</v>
          </cell>
          <cell r="F6">
            <v>0</v>
          </cell>
          <cell r="H6">
            <v>3</v>
          </cell>
          <cell r="J6">
            <v>0</v>
          </cell>
        </row>
        <row r="7">
          <cell r="B7">
            <v>0</v>
          </cell>
          <cell r="D7">
            <v>0</v>
          </cell>
          <cell r="F7">
            <v>0</v>
          </cell>
          <cell r="H7">
            <v>0</v>
          </cell>
          <cell r="J7">
            <v>25</v>
          </cell>
        </row>
        <row r="8">
          <cell r="B8">
            <v>3</v>
          </cell>
          <cell r="D8">
            <v>0</v>
          </cell>
          <cell r="F8">
            <v>0</v>
          </cell>
          <cell r="H8">
            <v>11</v>
          </cell>
          <cell r="J8">
            <v>0</v>
          </cell>
        </row>
        <row r="9">
          <cell r="B9">
            <v>3</v>
          </cell>
          <cell r="D9">
            <v>0</v>
          </cell>
          <cell r="F9">
            <v>0</v>
          </cell>
          <cell r="H9">
            <v>2</v>
          </cell>
          <cell r="J9">
            <v>3</v>
          </cell>
        </row>
        <row r="10">
          <cell r="B10">
            <v>2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11</v>
          </cell>
          <cell r="D11">
            <v>0</v>
          </cell>
          <cell r="F11">
            <v>0</v>
          </cell>
          <cell r="H11">
            <v>45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6</v>
          </cell>
          <cell r="J12">
            <v>15</v>
          </cell>
        </row>
        <row r="13">
          <cell r="B13">
            <v>0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</row>
        <row r="14">
          <cell r="B14">
            <v>0</v>
          </cell>
          <cell r="D14">
            <v>37</v>
          </cell>
          <cell r="F14">
            <v>0</v>
          </cell>
          <cell r="H14">
            <v>0</v>
          </cell>
          <cell r="J14">
            <v>3</v>
          </cell>
        </row>
        <row r="15">
          <cell r="B15">
            <v>21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B16">
            <v>0</v>
          </cell>
          <cell r="D16">
            <v>0</v>
          </cell>
          <cell r="F16">
            <v>0</v>
          </cell>
          <cell r="H16">
            <v>0</v>
          </cell>
          <cell r="J16">
            <v>2</v>
          </cell>
        </row>
        <row r="17">
          <cell r="B17">
            <v>1</v>
          </cell>
          <cell r="D17">
            <v>0</v>
          </cell>
          <cell r="F17">
            <v>37</v>
          </cell>
          <cell r="H17">
            <v>0</v>
          </cell>
          <cell r="J17">
            <v>0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23</v>
          </cell>
        </row>
        <row r="19">
          <cell r="B19">
            <v>27</v>
          </cell>
          <cell r="D19">
            <v>0</v>
          </cell>
          <cell r="F19">
            <v>0</v>
          </cell>
          <cell r="H19">
            <v>0</v>
          </cell>
          <cell r="J19">
            <v>35</v>
          </cell>
        </row>
        <row r="20">
          <cell r="B20">
            <v>32</v>
          </cell>
          <cell r="D20">
            <v>0</v>
          </cell>
          <cell r="F20">
            <v>48</v>
          </cell>
          <cell r="H20">
            <v>0</v>
          </cell>
          <cell r="J20">
            <v>0</v>
          </cell>
        </row>
        <row r="21">
          <cell r="B21">
            <v>34</v>
          </cell>
          <cell r="D21">
            <v>0</v>
          </cell>
          <cell r="F21">
            <v>35</v>
          </cell>
          <cell r="H21">
            <v>0</v>
          </cell>
          <cell r="J21">
            <v>0</v>
          </cell>
        </row>
        <row r="22">
          <cell r="B22">
            <v>20</v>
          </cell>
          <cell r="D22">
            <v>0</v>
          </cell>
          <cell r="F22">
            <v>2</v>
          </cell>
          <cell r="H22">
            <v>0</v>
          </cell>
          <cell r="J22">
            <v>0</v>
          </cell>
        </row>
        <row r="23">
          <cell r="B23">
            <v>1</v>
          </cell>
          <cell r="D23">
            <v>0</v>
          </cell>
          <cell r="F23">
            <v>5</v>
          </cell>
          <cell r="H23">
            <v>0</v>
          </cell>
          <cell r="J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</row>
        <row r="25">
          <cell r="B25">
            <v>15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0</v>
          </cell>
          <cell r="F27">
            <v>36</v>
          </cell>
          <cell r="H27">
            <v>0</v>
          </cell>
          <cell r="J27">
            <v>0</v>
          </cell>
        </row>
        <row r="28">
          <cell r="B28">
            <v>0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1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34</v>
          </cell>
          <cell r="J39">
            <v>0</v>
          </cell>
        </row>
        <row r="40">
          <cell r="H40">
            <v>37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sqref="A1:J41"/>
    </sheetView>
  </sheetViews>
  <sheetFormatPr defaultRowHeight="15"/>
  <sheetData>
    <row r="1" spans="1:10" ht="22.5">
      <c r="A1" s="229" t="s">
        <v>515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36">
      <c r="A2" s="3" t="s">
        <v>0</v>
      </c>
      <c r="B2" s="3" t="s">
        <v>1</v>
      </c>
      <c r="C2" s="3" t="s">
        <v>2</v>
      </c>
      <c r="D2" s="3" t="s">
        <v>1</v>
      </c>
      <c r="E2" s="3" t="s">
        <v>3</v>
      </c>
      <c r="F2" s="3" t="s">
        <v>1</v>
      </c>
      <c r="G2" s="3" t="s">
        <v>4</v>
      </c>
      <c r="H2" s="3" t="s">
        <v>1</v>
      </c>
      <c r="I2" s="3" t="s">
        <v>5</v>
      </c>
      <c r="J2" s="3" t="s">
        <v>1</v>
      </c>
    </row>
    <row r="3" spans="1:10" ht="54">
      <c r="A3" s="3" t="s">
        <v>6</v>
      </c>
      <c r="B3" s="1">
        <v>0</v>
      </c>
      <c r="C3" s="3" t="s">
        <v>7</v>
      </c>
      <c r="D3" s="1">
        <v>0</v>
      </c>
      <c r="E3" s="3" t="s">
        <v>8</v>
      </c>
      <c r="F3" s="1">
        <v>0</v>
      </c>
      <c r="G3" s="3" t="s">
        <v>9</v>
      </c>
      <c r="H3" s="5">
        <v>3</v>
      </c>
      <c r="I3" s="3" t="s">
        <v>10</v>
      </c>
      <c r="J3" s="6">
        <v>45</v>
      </c>
    </row>
    <row r="4" spans="1:10" ht="36">
      <c r="A4" s="3" t="s">
        <v>11</v>
      </c>
      <c r="B4" s="8">
        <v>1</v>
      </c>
      <c r="C4" s="3" t="s">
        <v>12</v>
      </c>
      <c r="D4" s="7">
        <v>0</v>
      </c>
      <c r="E4" s="3" t="s">
        <v>13</v>
      </c>
      <c r="F4" s="1">
        <v>0</v>
      </c>
      <c r="G4" s="3" t="s">
        <v>14</v>
      </c>
      <c r="H4" s="5">
        <v>0</v>
      </c>
      <c r="I4" s="3" t="s">
        <v>15</v>
      </c>
      <c r="J4" s="5">
        <v>0</v>
      </c>
    </row>
    <row r="5" spans="1:10" ht="54">
      <c r="A5" s="3" t="s">
        <v>16</v>
      </c>
      <c r="B5" s="7">
        <v>430</v>
      </c>
      <c r="C5" s="3" t="s">
        <v>17</v>
      </c>
      <c r="D5" s="7">
        <v>2</v>
      </c>
      <c r="E5" s="3" t="s">
        <v>18</v>
      </c>
      <c r="F5" s="1">
        <v>0</v>
      </c>
      <c r="G5" s="3" t="s">
        <v>19</v>
      </c>
      <c r="H5" s="5">
        <v>0</v>
      </c>
      <c r="I5" s="3" t="s">
        <v>20</v>
      </c>
      <c r="J5" s="5">
        <v>0</v>
      </c>
    </row>
    <row r="6" spans="1:10" ht="54">
      <c r="A6" s="3" t="s">
        <v>21</v>
      </c>
      <c r="B6" s="8"/>
      <c r="C6" s="3" t="s">
        <v>22</v>
      </c>
      <c r="D6" s="1">
        <v>0</v>
      </c>
      <c r="E6" s="3" t="s">
        <v>23</v>
      </c>
      <c r="F6" s="1">
        <v>0</v>
      </c>
      <c r="G6" s="3" t="s">
        <v>24</v>
      </c>
      <c r="H6" s="5">
        <v>5</v>
      </c>
      <c r="I6" s="3" t="s">
        <v>25</v>
      </c>
      <c r="J6" s="5">
        <v>0</v>
      </c>
    </row>
    <row r="7" spans="1:10" ht="36">
      <c r="A7" s="3" t="s">
        <v>26</v>
      </c>
      <c r="B7" s="1">
        <v>0</v>
      </c>
      <c r="C7" s="3" t="s">
        <v>27</v>
      </c>
      <c r="D7" s="1">
        <v>0</v>
      </c>
      <c r="E7" s="3" t="s">
        <v>28</v>
      </c>
      <c r="F7" s="1">
        <v>0</v>
      </c>
      <c r="G7" s="3" t="s">
        <v>29</v>
      </c>
      <c r="H7" s="5">
        <v>0</v>
      </c>
      <c r="I7" s="3" t="s">
        <v>30</v>
      </c>
      <c r="J7" s="5">
        <v>120</v>
      </c>
    </row>
    <row r="8" spans="1:10" ht="36">
      <c r="A8" s="3" t="s">
        <v>31</v>
      </c>
      <c r="B8" s="1">
        <v>0</v>
      </c>
      <c r="C8" s="3" t="s">
        <v>32</v>
      </c>
      <c r="D8" s="1">
        <v>0</v>
      </c>
      <c r="E8" s="3" t="s">
        <v>33</v>
      </c>
      <c r="F8" s="1">
        <v>0</v>
      </c>
      <c r="G8" s="3" t="s">
        <v>34</v>
      </c>
      <c r="H8" s="5">
        <v>3</v>
      </c>
      <c r="I8" s="3" t="s">
        <v>35</v>
      </c>
      <c r="J8" s="5">
        <v>35</v>
      </c>
    </row>
    <row r="9" spans="1:10" ht="36">
      <c r="A9" s="3" t="s">
        <v>36</v>
      </c>
      <c r="B9" s="7">
        <v>1</v>
      </c>
      <c r="C9" s="3" t="s">
        <v>37</v>
      </c>
      <c r="D9" s="8">
        <v>2</v>
      </c>
      <c r="E9" s="3" t="s">
        <v>38</v>
      </c>
      <c r="F9" s="1">
        <v>0</v>
      </c>
      <c r="G9" s="3" t="s">
        <v>39</v>
      </c>
      <c r="H9" s="5">
        <v>4</v>
      </c>
      <c r="I9" s="3" t="s">
        <v>40</v>
      </c>
      <c r="J9" s="5">
        <v>15</v>
      </c>
    </row>
    <row r="10" spans="1:10" ht="36">
      <c r="A10" s="3" t="s">
        <v>41</v>
      </c>
      <c r="B10" s="7">
        <v>170</v>
      </c>
      <c r="C10" s="3" t="s">
        <v>42</v>
      </c>
      <c r="D10" s="1">
        <v>0</v>
      </c>
      <c r="E10" s="3" t="s">
        <v>43</v>
      </c>
      <c r="F10" s="1">
        <v>0</v>
      </c>
      <c r="G10" s="3" t="s">
        <v>44</v>
      </c>
      <c r="H10" s="5">
        <v>0</v>
      </c>
      <c r="I10" s="3" t="s">
        <v>45</v>
      </c>
      <c r="J10" s="5">
        <v>29</v>
      </c>
    </row>
    <row r="11" spans="1:10" ht="72">
      <c r="A11" s="3" t="s">
        <v>46</v>
      </c>
      <c r="B11" s="1">
        <v>2</v>
      </c>
      <c r="C11" s="3" t="s">
        <v>47</v>
      </c>
      <c r="D11" s="1">
        <v>0</v>
      </c>
      <c r="E11" s="3" t="s">
        <v>48</v>
      </c>
      <c r="F11" s="1">
        <v>0</v>
      </c>
      <c r="G11" s="3" t="s">
        <v>49</v>
      </c>
      <c r="H11" s="5">
        <v>80</v>
      </c>
      <c r="I11" s="3" t="s">
        <v>50</v>
      </c>
      <c r="J11" s="5">
        <v>2</v>
      </c>
    </row>
    <row r="12" spans="1:10" ht="54">
      <c r="A12" s="3" t="s">
        <v>51</v>
      </c>
      <c r="B12" s="1">
        <v>0</v>
      </c>
      <c r="C12" s="3" t="s">
        <v>52</v>
      </c>
      <c r="D12" s="1">
        <v>0</v>
      </c>
      <c r="E12" s="3" t="s">
        <v>53</v>
      </c>
      <c r="F12" s="1">
        <v>0</v>
      </c>
      <c r="G12" s="3" t="s">
        <v>54</v>
      </c>
      <c r="H12" s="5">
        <v>92</v>
      </c>
      <c r="I12" s="3" t="s">
        <v>55</v>
      </c>
      <c r="J12" s="6">
        <v>0</v>
      </c>
    </row>
    <row r="13" spans="1:10" ht="54">
      <c r="A13" s="3" t="s">
        <v>56</v>
      </c>
      <c r="B13" s="7">
        <v>2</v>
      </c>
      <c r="C13" s="3" t="s">
        <v>57</v>
      </c>
      <c r="D13" s="1">
        <v>0</v>
      </c>
      <c r="E13" s="3" t="s">
        <v>58</v>
      </c>
      <c r="F13" s="1">
        <v>0</v>
      </c>
      <c r="G13" s="3" t="s">
        <v>59</v>
      </c>
      <c r="H13" s="5">
        <v>0</v>
      </c>
      <c r="I13" s="3" t="s">
        <v>60</v>
      </c>
      <c r="J13" s="5">
        <v>30</v>
      </c>
    </row>
    <row r="14" spans="1:10" ht="54">
      <c r="A14" s="3" t="s">
        <v>61</v>
      </c>
      <c r="B14" s="7">
        <v>4</v>
      </c>
      <c r="C14" s="3" t="s">
        <v>62</v>
      </c>
      <c r="D14" s="1">
        <v>0</v>
      </c>
      <c r="E14" s="3" t="s">
        <v>63</v>
      </c>
      <c r="F14" s="7">
        <v>7</v>
      </c>
      <c r="G14" s="3" t="s">
        <v>64</v>
      </c>
      <c r="H14" s="5">
        <v>0</v>
      </c>
      <c r="I14" s="3" t="s">
        <v>65</v>
      </c>
      <c r="J14" s="9">
        <v>2</v>
      </c>
    </row>
    <row r="15" spans="1:10" ht="54">
      <c r="A15" s="3" t="s">
        <v>66</v>
      </c>
      <c r="B15" s="1">
        <v>7</v>
      </c>
      <c r="C15" s="3" t="s">
        <v>67</v>
      </c>
      <c r="D15" s="1">
        <v>13</v>
      </c>
      <c r="E15" s="3" t="s">
        <v>68</v>
      </c>
      <c r="F15" s="7">
        <v>15</v>
      </c>
      <c r="G15" s="3" t="s">
        <v>69</v>
      </c>
      <c r="H15" s="5">
        <v>0</v>
      </c>
      <c r="I15" s="3" t="s">
        <v>70</v>
      </c>
      <c r="J15" s="5">
        <v>32</v>
      </c>
    </row>
    <row r="16" spans="1:10" ht="54">
      <c r="A16" s="3" t="s">
        <v>71</v>
      </c>
      <c r="B16" s="1">
        <v>1</v>
      </c>
      <c r="C16" s="3" t="s">
        <v>72</v>
      </c>
      <c r="D16" s="1">
        <v>0</v>
      </c>
      <c r="E16" s="3" t="s">
        <v>73</v>
      </c>
      <c r="F16" s="1">
        <v>0</v>
      </c>
      <c r="G16" s="3" t="s">
        <v>74</v>
      </c>
      <c r="H16" s="5">
        <v>0</v>
      </c>
      <c r="I16" s="3" t="s">
        <v>75</v>
      </c>
      <c r="J16" s="5">
        <v>41</v>
      </c>
    </row>
    <row r="17" spans="1:10" ht="54">
      <c r="A17" s="3" t="s">
        <v>76</v>
      </c>
      <c r="B17" s="1">
        <v>2</v>
      </c>
      <c r="C17" s="3" t="s">
        <v>77</v>
      </c>
      <c r="D17" s="1">
        <v>5</v>
      </c>
      <c r="E17" s="3" t="s">
        <v>78</v>
      </c>
      <c r="F17" s="1">
        <v>0</v>
      </c>
      <c r="G17" s="3" t="s">
        <v>79</v>
      </c>
      <c r="H17" s="5">
        <v>0</v>
      </c>
      <c r="I17" s="3" t="s">
        <v>80</v>
      </c>
      <c r="J17" s="5">
        <v>41</v>
      </c>
    </row>
    <row r="18" spans="1:10" ht="36">
      <c r="A18" s="3" t="s">
        <v>81</v>
      </c>
      <c r="B18" s="1">
        <v>0</v>
      </c>
      <c r="C18" s="3" t="s">
        <v>82</v>
      </c>
      <c r="D18" s="1">
        <v>0</v>
      </c>
      <c r="E18" s="3" t="s">
        <v>83</v>
      </c>
      <c r="F18" s="1">
        <v>78</v>
      </c>
      <c r="G18" s="3" t="s">
        <v>84</v>
      </c>
      <c r="H18" s="5">
        <v>0</v>
      </c>
      <c r="I18" s="3" t="s">
        <v>85</v>
      </c>
      <c r="J18" s="5">
        <v>32</v>
      </c>
    </row>
    <row r="19" spans="1:10" ht="90">
      <c r="A19" s="3" t="s">
        <v>86</v>
      </c>
      <c r="B19" s="1">
        <v>70</v>
      </c>
      <c r="C19" s="3" t="s">
        <v>87</v>
      </c>
      <c r="D19" s="1">
        <v>0</v>
      </c>
      <c r="E19" s="3" t="s">
        <v>88</v>
      </c>
      <c r="F19" s="1">
        <v>93</v>
      </c>
      <c r="G19" s="3" t="s">
        <v>89</v>
      </c>
      <c r="H19" s="5">
        <v>0</v>
      </c>
      <c r="I19" s="3" t="s">
        <v>90</v>
      </c>
      <c r="J19" s="5">
        <v>32</v>
      </c>
    </row>
    <row r="20" spans="1:10" ht="36">
      <c r="A20" s="3" t="s">
        <v>91</v>
      </c>
      <c r="B20" s="1">
        <v>120</v>
      </c>
      <c r="C20" s="3" t="s">
        <v>92</v>
      </c>
      <c r="D20" s="1">
        <v>0</v>
      </c>
      <c r="E20" s="3" t="s">
        <v>93</v>
      </c>
      <c r="F20" s="1">
        <v>1</v>
      </c>
      <c r="G20" s="3" t="s">
        <v>94</v>
      </c>
      <c r="H20" s="5">
        <v>0</v>
      </c>
      <c r="I20" s="3" t="s">
        <v>95</v>
      </c>
      <c r="J20" s="5">
        <v>1</v>
      </c>
    </row>
    <row r="21" spans="1:10" ht="54">
      <c r="A21" s="3" t="s">
        <v>96</v>
      </c>
      <c r="B21" s="1">
        <v>270</v>
      </c>
      <c r="C21" s="3" t="s">
        <v>97</v>
      </c>
      <c r="D21" s="1">
        <v>0</v>
      </c>
      <c r="E21" s="3" t="s">
        <v>98</v>
      </c>
      <c r="F21" s="1">
        <v>0</v>
      </c>
      <c r="G21" s="3" t="s">
        <v>99</v>
      </c>
      <c r="H21" s="5">
        <v>0</v>
      </c>
      <c r="I21" s="3" t="s">
        <v>100</v>
      </c>
      <c r="J21" s="5">
        <v>8</v>
      </c>
    </row>
    <row r="22" spans="1:10" ht="54">
      <c r="A22" s="3" t="s">
        <v>101</v>
      </c>
      <c r="B22" s="1">
        <v>20</v>
      </c>
      <c r="C22" s="3" t="s">
        <v>102</v>
      </c>
      <c r="D22" s="1">
        <v>21</v>
      </c>
      <c r="E22" s="3" t="s">
        <v>103</v>
      </c>
      <c r="F22" s="7">
        <v>3</v>
      </c>
      <c r="G22" s="3" t="s">
        <v>104</v>
      </c>
      <c r="H22" s="5">
        <v>0</v>
      </c>
      <c r="I22" s="3" t="s">
        <v>10</v>
      </c>
      <c r="J22" s="10">
        <v>0</v>
      </c>
    </row>
    <row r="23" spans="1:10" ht="54">
      <c r="A23" s="3" t="s">
        <v>105</v>
      </c>
      <c r="B23" s="1">
        <v>15</v>
      </c>
      <c r="C23" s="3" t="s">
        <v>106</v>
      </c>
      <c r="D23" s="1">
        <v>3</v>
      </c>
      <c r="E23" s="3" t="s">
        <v>107</v>
      </c>
      <c r="F23" s="1">
        <v>0</v>
      </c>
      <c r="G23" s="3" t="s">
        <v>108</v>
      </c>
      <c r="H23" s="5">
        <v>25</v>
      </c>
      <c r="I23" s="3" t="s">
        <v>109</v>
      </c>
      <c r="J23" s="5">
        <v>5</v>
      </c>
    </row>
    <row r="24" spans="1:10" ht="36">
      <c r="A24" s="3" t="s">
        <v>110</v>
      </c>
      <c r="B24" s="1">
        <v>0</v>
      </c>
      <c r="C24" s="3" t="s">
        <v>111</v>
      </c>
      <c r="D24" s="1">
        <v>24</v>
      </c>
      <c r="E24" s="3" t="s">
        <v>112</v>
      </c>
      <c r="F24" s="1">
        <v>0</v>
      </c>
      <c r="G24" s="3" t="s">
        <v>113</v>
      </c>
      <c r="H24" s="5">
        <v>40</v>
      </c>
      <c r="I24" s="3" t="s">
        <v>114</v>
      </c>
      <c r="J24" s="5">
        <v>2</v>
      </c>
    </row>
    <row r="25" spans="1:10" ht="36">
      <c r="A25" s="3" t="s">
        <v>115</v>
      </c>
      <c r="B25" s="1">
        <v>3</v>
      </c>
      <c r="C25" s="3" t="s">
        <v>116</v>
      </c>
      <c r="D25" s="1">
        <v>0</v>
      </c>
      <c r="E25" s="3" t="s">
        <v>117</v>
      </c>
      <c r="F25" s="1">
        <v>0</v>
      </c>
      <c r="G25" s="3" t="s">
        <v>118</v>
      </c>
      <c r="H25" s="5">
        <v>40</v>
      </c>
      <c r="I25" s="3" t="s">
        <v>119</v>
      </c>
      <c r="J25" s="5">
        <v>5</v>
      </c>
    </row>
    <row r="26" spans="1:10" ht="36">
      <c r="A26" s="3" t="s">
        <v>120</v>
      </c>
      <c r="B26" s="1">
        <v>0</v>
      </c>
      <c r="C26" s="3" t="s">
        <v>121</v>
      </c>
      <c r="D26" s="1">
        <v>0</v>
      </c>
      <c r="E26" s="3" t="s">
        <v>122</v>
      </c>
      <c r="F26" s="1">
        <v>0</v>
      </c>
      <c r="G26" s="3" t="s">
        <v>123</v>
      </c>
      <c r="H26" s="5">
        <v>2</v>
      </c>
      <c r="I26" s="3" t="s">
        <v>124</v>
      </c>
      <c r="J26" s="5">
        <v>5</v>
      </c>
    </row>
    <row r="27" spans="1:10" ht="36">
      <c r="A27" s="3" t="s">
        <v>125</v>
      </c>
      <c r="B27" s="1">
        <v>0</v>
      </c>
      <c r="C27" s="3"/>
      <c r="D27" s="1"/>
      <c r="E27" s="12"/>
      <c r="F27" s="1"/>
      <c r="G27" s="3" t="s">
        <v>126</v>
      </c>
      <c r="H27" s="5">
        <v>0</v>
      </c>
      <c r="I27" s="3" t="s">
        <v>127</v>
      </c>
      <c r="J27" s="5">
        <v>0</v>
      </c>
    </row>
    <row r="28" spans="1:10" ht="18.75">
      <c r="A28" s="3" t="s">
        <v>121</v>
      </c>
      <c r="B28" s="13"/>
      <c r="C28" s="3"/>
      <c r="D28" s="1"/>
      <c r="E28" s="3"/>
      <c r="F28" s="1"/>
      <c r="G28" s="3" t="s">
        <v>128</v>
      </c>
      <c r="H28" s="5">
        <v>0</v>
      </c>
      <c r="I28" s="3" t="s">
        <v>129</v>
      </c>
      <c r="J28" s="5">
        <v>1</v>
      </c>
    </row>
    <row r="29" spans="1:10" ht="36">
      <c r="A29" s="14"/>
      <c r="B29" s="14"/>
      <c r="C29" s="14"/>
      <c r="D29" s="14"/>
      <c r="E29" s="14"/>
      <c r="F29" s="14"/>
      <c r="G29" s="3" t="s">
        <v>130</v>
      </c>
      <c r="H29" s="5">
        <v>0</v>
      </c>
      <c r="I29" s="3" t="s">
        <v>131</v>
      </c>
      <c r="J29" s="5">
        <v>3</v>
      </c>
    </row>
    <row r="30" spans="1:10" ht="36">
      <c r="A30" s="14"/>
      <c r="B30" s="14"/>
      <c r="C30" s="14"/>
      <c r="D30" s="14"/>
      <c r="E30" s="14"/>
      <c r="F30" s="14"/>
      <c r="G30" s="3" t="s">
        <v>132</v>
      </c>
      <c r="H30" s="5">
        <v>0</v>
      </c>
      <c r="I30" s="3" t="s">
        <v>133</v>
      </c>
      <c r="J30" s="5">
        <v>1</v>
      </c>
    </row>
    <row r="31" spans="1:10" ht="36">
      <c r="A31" s="14"/>
      <c r="B31" s="14"/>
      <c r="C31" s="14"/>
      <c r="D31" s="14"/>
      <c r="E31" s="14"/>
      <c r="F31" s="14"/>
      <c r="G31" s="3" t="s">
        <v>134</v>
      </c>
      <c r="H31" s="5">
        <v>6</v>
      </c>
      <c r="I31" s="3" t="s">
        <v>135</v>
      </c>
      <c r="J31" s="5">
        <v>1</v>
      </c>
    </row>
    <row r="32" spans="1:10" ht="18.75">
      <c r="A32" s="14"/>
      <c r="B32" s="14"/>
      <c r="C32" s="14"/>
      <c r="D32" s="14"/>
      <c r="E32" s="14"/>
      <c r="F32" s="14"/>
      <c r="G32" s="3" t="s">
        <v>136</v>
      </c>
      <c r="H32" s="5">
        <v>0</v>
      </c>
      <c r="I32" s="3" t="s">
        <v>137</v>
      </c>
      <c r="J32" s="5">
        <v>1</v>
      </c>
    </row>
    <row r="33" spans="1:10" ht="36">
      <c r="A33" s="15"/>
      <c r="B33" s="15"/>
      <c r="C33" s="15"/>
      <c r="D33" s="15"/>
      <c r="E33" s="15"/>
      <c r="F33" s="15"/>
      <c r="G33" s="3" t="s">
        <v>138</v>
      </c>
      <c r="H33" s="5">
        <v>0</v>
      </c>
      <c r="I33" s="3" t="s">
        <v>139</v>
      </c>
      <c r="J33" s="5">
        <v>1</v>
      </c>
    </row>
    <row r="34" spans="1:10" ht="36">
      <c r="A34" s="15"/>
      <c r="B34" s="15"/>
      <c r="C34" s="15"/>
      <c r="D34" s="15"/>
      <c r="E34" s="15"/>
      <c r="F34" s="15"/>
      <c r="G34" s="3" t="s">
        <v>140</v>
      </c>
      <c r="H34" s="5">
        <v>0</v>
      </c>
      <c r="I34" s="3" t="s">
        <v>141</v>
      </c>
      <c r="J34" s="5">
        <v>3</v>
      </c>
    </row>
    <row r="35" spans="1:10" ht="54">
      <c r="A35" s="15"/>
      <c r="B35" s="15"/>
      <c r="C35" s="15"/>
      <c r="D35" s="15"/>
      <c r="E35" s="15"/>
      <c r="F35" s="15"/>
      <c r="G35" s="3" t="s">
        <v>142</v>
      </c>
      <c r="H35" s="5">
        <v>0</v>
      </c>
      <c r="I35" s="3" t="s">
        <v>143</v>
      </c>
      <c r="J35" s="5">
        <v>2</v>
      </c>
    </row>
    <row r="36" spans="1:10" ht="36">
      <c r="A36" s="15"/>
      <c r="B36" s="15"/>
      <c r="C36" s="15"/>
      <c r="D36" s="15"/>
      <c r="E36" s="15"/>
      <c r="F36" s="15"/>
      <c r="G36" s="3" t="s">
        <v>144</v>
      </c>
      <c r="H36" s="5">
        <v>0</v>
      </c>
      <c r="I36" s="3" t="s">
        <v>145</v>
      </c>
      <c r="J36" s="5">
        <v>1</v>
      </c>
    </row>
    <row r="37" spans="1:10" ht="36">
      <c r="A37" s="15"/>
      <c r="B37" s="15"/>
      <c r="C37" s="15"/>
      <c r="D37" s="15"/>
      <c r="E37" s="15"/>
      <c r="F37" s="15"/>
      <c r="G37" s="3" t="s">
        <v>146</v>
      </c>
      <c r="H37" s="5">
        <v>0</v>
      </c>
      <c r="I37" s="3" t="s">
        <v>147</v>
      </c>
      <c r="J37" s="5">
        <v>0</v>
      </c>
    </row>
    <row r="38" spans="1:10" ht="18.75">
      <c r="A38" s="15"/>
      <c r="B38" s="15"/>
      <c r="C38" s="15"/>
      <c r="D38" s="15"/>
      <c r="E38" s="15"/>
      <c r="F38" s="15"/>
      <c r="G38" s="3" t="s">
        <v>148</v>
      </c>
      <c r="H38" s="5">
        <v>0</v>
      </c>
      <c r="I38" s="3"/>
      <c r="J38" s="5"/>
    </row>
    <row r="39" spans="1:10" ht="36">
      <c r="A39" s="15"/>
      <c r="B39" s="15"/>
      <c r="C39" s="15"/>
      <c r="D39" s="15"/>
      <c r="E39" s="15"/>
      <c r="F39" s="15"/>
      <c r="G39" s="3" t="s">
        <v>149</v>
      </c>
      <c r="H39" s="5">
        <v>212</v>
      </c>
      <c r="I39" s="3"/>
      <c r="J39" s="5"/>
    </row>
    <row r="40" spans="1:10" ht="18.75">
      <c r="A40" s="15"/>
      <c r="B40" s="15"/>
      <c r="C40" s="15"/>
      <c r="D40" s="15"/>
      <c r="E40" s="15"/>
      <c r="F40" s="15"/>
      <c r="G40" s="3" t="s">
        <v>150</v>
      </c>
      <c r="H40" s="5">
        <v>190</v>
      </c>
      <c r="I40" s="3"/>
      <c r="J40" s="5"/>
    </row>
    <row r="41" spans="1:10" ht="18.75">
      <c r="A41" s="15"/>
      <c r="B41" s="15"/>
      <c r="C41" s="15"/>
      <c r="D41" s="15"/>
      <c r="E41" s="15"/>
      <c r="F41" s="15"/>
      <c r="G41" s="3" t="s">
        <v>121</v>
      </c>
      <c r="H41" s="5"/>
      <c r="I41" s="3"/>
      <c r="J41" s="5"/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91"/>
  <sheetViews>
    <sheetView topLeftCell="D65" workbookViewId="0">
      <selection sqref="A1:R91"/>
    </sheetView>
  </sheetViews>
  <sheetFormatPr defaultRowHeight="15"/>
  <cols>
    <col min="5" max="5" width="7" customWidth="1"/>
    <col min="6" max="7" width="7.42578125" customWidth="1"/>
    <col min="8" max="8" width="7.7109375" customWidth="1"/>
    <col min="9" max="9" width="7" customWidth="1"/>
    <col min="10" max="10" width="8" customWidth="1"/>
    <col min="11" max="11" width="7.5703125" customWidth="1"/>
    <col min="12" max="12" width="7.42578125" customWidth="1"/>
    <col min="13" max="13" width="6.85546875" customWidth="1"/>
    <col min="14" max="14" width="7.42578125" customWidth="1"/>
    <col min="15" max="15" width="7.7109375" customWidth="1"/>
    <col min="16" max="16" width="8" customWidth="1"/>
  </cols>
  <sheetData>
    <row r="1" spans="1:18" ht="25.5">
      <c r="A1" s="345" t="s">
        <v>317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18" ht="18">
      <c r="A2" s="346" t="s">
        <v>175</v>
      </c>
      <c r="B2" s="335" t="s">
        <v>318</v>
      </c>
      <c r="C2" s="346" t="s">
        <v>319</v>
      </c>
      <c r="D2" s="349" t="s">
        <v>320</v>
      </c>
      <c r="E2" s="335" t="s">
        <v>321</v>
      </c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50" t="s">
        <v>322</v>
      </c>
      <c r="R2" s="334" t="s">
        <v>323</v>
      </c>
    </row>
    <row r="3" spans="1:18" ht="18">
      <c r="A3" s="347"/>
      <c r="B3" s="335"/>
      <c r="C3" s="347"/>
      <c r="D3" s="349"/>
      <c r="E3" s="335" t="s">
        <v>324</v>
      </c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51"/>
      <c r="R3" s="334"/>
    </row>
    <row r="4" spans="1:18">
      <c r="A4" s="348"/>
      <c r="B4" s="335"/>
      <c r="C4" s="348"/>
      <c r="D4" s="349"/>
      <c r="E4" s="115" t="s">
        <v>325</v>
      </c>
      <c r="F4" s="116" t="s">
        <v>326</v>
      </c>
      <c r="G4" s="115" t="s">
        <v>327</v>
      </c>
      <c r="H4" s="116" t="s">
        <v>328</v>
      </c>
      <c r="I4" s="116" t="s">
        <v>329</v>
      </c>
      <c r="J4" s="116" t="s">
        <v>326</v>
      </c>
      <c r="K4" s="116" t="s">
        <v>330</v>
      </c>
      <c r="L4" s="116" t="s">
        <v>328</v>
      </c>
      <c r="M4" s="116" t="s">
        <v>331</v>
      </c>
      <c r="N4" s="116" t="s">
        <v>326</v>
      </c>
      <c r="O4" s="116" t="s">
        <v>332</v>
      </c>
      <c r="P4" s="116" t="s">
        <v>328</v>
      </c>
      <c r="Q4" s="352"/>
      <c r="R4" s="334"/>
    </row>
    <row r="5" spans="1:18" ht="20.25">
      <c r="A5" s="117">
        <v>1</v>
      </c>
      <c r="B5" s="117">
        <v>2</v>
      </c>
      <c r="C5" s="117">
        <v>3</v>
      </c>
      <c r="D5" s="117">
        <v>4</v>
      </c>
      <c r="E5" s="117">
        <v>5</v>
      </c>
      <c r="F5" s="118"/>
      <c r="G5" s="117">
        <v>6</v>
      </c>
      <c r="H5" s="118"/>
      <c r="I5" s="117">
        <v>7</v>
      </c>
      <c r="J5" s="118"/>
      <c r="K5" s="117">
        <v>8</v>
      </c>
      <c r="L5" s="118"/>
      <c r="M5" s="117">
        <v>9</v>
      </c>
      <c r="N5" s="118"/>
      <c r="O5" s="117">
        <v>10</v>
      </c>
      <c r="P5" s="118"/>
      <c r="Q5" s="117">
        <v>11</v>
      </c>
      <c r="R5" s="334"/>
    </row>
    <row r="6" spans="1:18" ht="20.25">
      <c r="A6" s="331" t="s">
        <v>333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3"/>
      <c r="R6" s="119" t="s">
        <v>334</v>
      </c>
    </row>
    <row r="7" spans="1:18" ht="18.75">
      <c r="A7" s="120">
        <v>1</v>
      </c>
      <c r="B7" s="116" t="s">
        <v>335</v>
      </c>
      <c r="C7" s="121" t="s">
        <v>336</v>
      </c>
      <c r="D7" s="116">
        <v>44</v>
      </c>
      <c r="E7" s="122"/>
      <c r="F7" s="123">
        <f>E7*D7*0.75</f>
        <v>0</v>
      </c>
      <c r="G7" s="124">
        <v>8</v>
      </c>
      <c r="H7" s="116">
        <f>G7*D7*0.5</f>
        <v>176</v>
      </c>
      <c r="I7" s="336"/>
      <c r="J7" s="337"/>
      <c r="K7" s="337"/>
      <c r="L7" s="337"/>
      <c r="M7" s="337"/>
      <c r="N7" s="337"/>
      <c r="O7" s="337"/>
      <c r="P7" s="338"/>
      <c r="Q7" s="125">
        <f>H7+F7</f>
        <v>176</v>
      </c>
      <c r="R7" s="126">
        <f>E7*D7</f>
        <v>0</v>
      </c>
    </row>
    <row r="8" spans="1:18" ht="18.75">
      <c r="A8" s="120"/>
      <c r="B8" s="116" t="s">
        <v>337</v>
      </c>
      <c r="C8" s="121" t="s">
        <v>338</v>
      </c>
      <c r="D8" s="121">
        <v>65</v>
      </c>
      <c r="E8" s="122"/>
      <c r="F8" s="123">
        <f t="shared" ref="F8:F65" si="0">E8*D8*0.75</f>
        <v>0</v>
      </c>
      <c r="G8" s="124">
        <v>126</v>
      </c>
      <c r="H8" s="116">
        <f t="shared" ref="H8:H65" si="1">G8*D8*0.5</f>
        <v>4095</v>
      </c>
      <c r="I8" s="339"/>
      <c r="J8" s="340"/>
      <c r="K8" s="340"/>
      <c r="L8" s="340"/>
      <c r="M8" s="340"/>
      <c r="N8" s="340"/>
      <c r="O8" s="340"/>
      <c r="P8" s="341"/>
      <c r="Q8" s="125">
        <f t="shared" ref="Q8:Q65" si="2">H8+F8</f>
        <v>4095</v>
      </c>
      <c r="R8" s="126">
        <f t="shared" ref="R8:R65" si="3">E8*D8</f>
        <v>0</v>
      </c>
    </row>
    <row r="9" spans="1:18" ht="18.75">
      <c r="A9" s="120"/>
      <c r="B9" s="116" t="s">
        <v>339</v>
      </c>
      <c r="C9" s="121" t="s">
        <v>340</v>
      </c>
      <c r="D9" s="116">
        <v>45</v>
      </c>
      <c r="E9" s="122"/>
      <c r="F9" s="123">
        <f t="shared" si="0"/>
        <v>0</v>
      </c>
      <c r="G9" s="124"/>
      <c r="H9" s="116">
        <f t="shared" si="1"/>
        <v>0</v>
      </c>
      <c r="I9" s="339"/>
      <c r="J9" s="340"/>
      <c r="K9" s="340"/>
      <c r="L9" s="340"/>
      <c r="M9" s="340"/>
      <c r="N9" s="340"/>
      <c r="O9" s="340"/>
      <c r="P9" s="341"/>
      <c r="Q9" s="125">
        <f t="shared" si="2"/>
        <v>0</v>
      </c>
      <c r="R9" s="126">
        <f t="shared" si="3"/>
        <v>0</v>
      </c>
    </row>
    <row r="10" spans="1:18" ht="18.75">
      <c r="A10" s="120"/>
      <c r="B10" s="116" t="s">
        <v>341</v>
      </c>
      <c r="C10" s="121" t="s">
        <v>342</v>
      </c>
      <c r="D10" s="116">
        <v>47</v>
      </c>
      <c r="E10" s="122"/>
      <c r="F10" s="123">
        <f t="shared" si="0"/>
        <v>0</v>
      </c>
      <c r="G10" s="124"/>
      <c r="H10" s="116">
        <f t="shared" si="1"/>
        <v>0</v>
      </c>
      <c r="I10" s="339"/>
      <c r="J10" s="340"/>
      <c r="K10" s="340"/>
      <c r="L10" s="340"/>
      <c r="M10" s="340"/>
      <c r="N10" s="340"/>
      <c r="O10" s="340"/>
      <c r="P10" s="341"/>
      <c r="Q10" s="125">
        <f t="shared" si="2"/>
        <v>0</v>
      </c>
      <c r="R10" s="126">
        <f t="shared" si="3"/>
        <v>0</v>
      </c>
    </row>
    <row r="11" spans="1:18" ht="18.75">
      <c r="A11" s="120"/>
      <c r="B11" s="116" t="s">
        <v>343</v>
      </c>
      <c r="C11" s="121" t="s">
        <v>344</v>
      </c>
      <c r="D11" s="116">
        <v>62</v>
      </c>
      <c r="E11" s="122"/>
      <c r="F11" s="123">
        <f t="shared" si="0"/>
        <v>0</v>
      </c>
      <c r="G11" s="124"/>
      <c r="H11" s="116">
        <f t="shared" si="1"/>
        <v>0</v>
      </c>
      <c r="I11" s="339"/>
      <c r="J11" s="340"/>
      <c r="K11" s="340"/>
      <c r="L11" s="340"/>
      <c r="M11" s="340"/>
      <c r="N11" s="340"/>
      <c r="O11" s="340"/>
      <c r="P11" s="341"/>
      <c r="Q11" s="125">
        <f t="shared" si="2"/>
        <v>0</v>
      </c>
      <c r="R11" s="126">
        <f t="shared" si="3"/>
        <v>0</v>
      </c>
    </row>
    <row r="12" spans="1:18" ht="18.75">
      <c r="A12" s="120"/>
      <c r="B12" s="116" t="s">
        <v>345</v>
      </c>
      <c r="C12" s="121" t="s">
        <v>346</v>
      </c>
      <c r="D12" s="116">
        <v>75</v>
      </c>
      <c r="E12" s="122">
        <v>144</v>
      </c>
      <c r="F12" s="123">
        <f t="shared" si="0"/>
        <v>8100</v>
      </c>
      <c r="G12" s="124">
        <v>139</v>
      </c>
      <c r="H12" s="116">
        <f t="shared" si="1"/>
        <v>5212.5</v>
      </c>
      <c r="I12" s="339"/>
      <c r="J12" s="340"/>
      <c r="K12" s="340"/>
      <c r="L12" s="340"/>
      <c r="M12" s="340"/>
      <c r="N12" s="340"/>
      <c r="O12" s="340"/>
      <c r="P12" s="341"/>
      <c r="Q12" s="125">
        <f t="shared" si="2"/>
        <v>13312.5</v>
      </c>
      <c r="R12" s="126">
        <f t="shared" si="3"/>
        <v>10800</v>
      </c>
    </row>
    <row r="13" spans="1:18" ht="18.75">
      <c r="A13" s="120"/>
      <c r="B13" s="116" t="s">
        <v>347</v>
      </c>
      <c r="C13" s="121" t="s">
        <v>348</v>
      </c>
      <c r="D13" s="116">
        <v>75</v>
      </c>
      <c r="E13" s="122"/>
      <c r="F13" s="123">
        <f t="shared" si="0"/>
        <v>0</v>
      </c>
      <c r="G13" s="124"/>
      <c r="H13" s="116">
        <f t="shared" si="1"/>
        <v>0</v>
      </c>
      <c r="I13" s="339"/>
      <c r="J13" s="340"/>
      <c r="K13" s="340"/>
      <c r="L13" s="340"/>
      <c r="M13" s="340"/>
      <c r="N13" s="340"/>
      <c r="O13" s="340"/>
      <c r="P13" s="341"/>
      <c r="Q13" s="125">
        <f t="shared" si="2"/>
        <v>0</v>
      </c>
      <c r="R13" s="126">
        <f t="shared" si="3"/>
        <v>0</v>
      </c>
    </row>
    <row r="14" spans="1:18" ht="18.75">
      <c r="A14" s="120"/>
      <c r="B14" s="116" t="s">
        <v>349</v>
      </c>
      <c r="C14" s="121" t="s">
        <v>350</v>
      </c>
      <c r="D14" s="116">
        <v>82</v>
      </c>
      <c r="E14" s="122"/>
      <c r="F14" s="123">
        <f t="shared" si="0"/>
        <v>0</v>
      </c>
      <c r="G14" s="124"/>
      <c r="H14" s="116">
        <f t="shared" si="1"/>
        <v>0</v>
      </c>
      <c r="I14" s="339"/>
      <c r="J14" s="340"/>
      <c r="K14" s="340"/>
      <c r="L14" s="340"/>
      <c r="M14" s="340"/>
      <c r="N14" s="340"/>
      <c r="O14" s="340"/>
      <c r="P14" s="341"/>
      <c r="Q14" s="125">
        <f t="shared" si="2"/>
        <v>0</v>
      </c>
      <c r="R14" s="126">
        <f t="shared" si="3"/>
        <v>0</v>
      </c>
    </row>
    <row r="15" spans="1:18" ht="18.75">
      <c r="A15" s="120"/>
      <c r="B15" s="116" t="s">
        <v>351</v>
      </c>
      <c r="C15" s="121" t="s">
        <v>352</v>
      </c>
      <c r="D15" s="116">
        <v>84</v>
      </c>
      <c r="E15" s="122"/>
      <c r="F15" s="123">
        <f t="shared" si="0"/>
        <v>0</v>
      </c>
      <c r="G15" s="124"/>
      <c r="H15" s="116">
        <f t="shared" si="1"/>
        <v>0</v>
      </c>
      <c r="I15" s="339"/>
      <c r="J15" s="340"/>
      <c r="K15" s="340"/>
      <c r="L15" s="340"/>
      <c r="M15" s="340"/>
      <c r="N15" s="340"/>
      <c r="O15" s="340"/>
      <c r="P15" s="341"/>
      <c r="Q15" s="125">
        <f t="shared" si="2"/>
        <v>0</v>
      </c>
      <c r="R15" s="126">
        <f t="shared" si="3"/>
        <v>0</v>
      </c>
    </row>
    <row r="16" spans="1:18" ht="18.75">
      <c r="A16" s="120"/>
      <c r="B16" s="116" t="s">
        <v>353</v>
      </c>
      <c r="C16" s="121" t="s">
        <v>354</v>
      </c>
      <c r="D16" s="116">
        <v>110</v>
      </c>
      <c r="E16" s="122">
        <v>1</v>
      </c>
      <c r="F16" s="123">
        <f t="shared" si="0"/>
        <v>82.5</v>
      </c>
      <c r="G16" s="124">
        <v>1</v>
      </c>
      <c r="H16" s="116">
        <f t="shared" si="1"/>
        <v>55</v>
      </c>
      <c r="I16" s="339"/>
      <c r="J16" s="340"/>
      <c r="K16" s="340"/>
      <c r="L16" s="340"/>
      <c r="M16" s="340"/>
      <c r="N16" s="340"/>
      <c r="O16" s="340"/>
      <c r="P16" s="341"/>
      <c r="Q16" s="125">
        <f t="shared" si="2"/>
        <v>137.5</v>
      </c>
      <c r="R16" s="126">
        <f t="shared" si="3"/>
        <v>110</v>
      </c>
    </row>
    <row r="17" spans="1:18" ht="18.75">
      <c r="A17" s="120"/>
      <c r="B17" s="116" t="s">
        <v>355</v>
      </c>
      <c r="C17" s="121" t="s">
        <v>356</v>
      </c>
      <c r="D17" s="116">
        <v>155</v>
      </c>
      <c r="E17" s="122"/>
      <c r="F17" s="123">
        <f t="shared" si="0"/>
        <v>0</v>
      </c>
      <c r="G17" s="124"/>
      <c r="H17" s="116">
        <f t="shared" si="1"/>
        <v>0</v>
      </c>
      <c r="I17" s="339"/>
      <c r="J17" s="340"/>
      <c r="K17" s="340"/>
      <c r="L17" s="340"/>
      <c r="M17" s="340"/>
      <c r="N17" s="340"/>
      <c r="O17" s="340"/>
      <c r="P17" s="341"/>
      <c r="Q17" s="125">
        <f t="shared" si="2"/>
        <v>0</v>
      </c>
      <c r="R17" s="126">
        <f t="shared" si="3"/>
        <v>0</v>
      </c>
    </row>
    <row r="18" spans="1:18" ht="18.75">
      <c r="A18" s="120"/>
      <c r="B18" s="116" t="s">
        <v>357</v>
      </c>
      <c r="C18" s="121" t="s">
        <v>358</v>
      </c>
      <c r="D18" s="116">
        <v>48</v>
      </c>
      <c r="E18" s="122"/>
      <c r="F18" s="123">
        <f t="shared" si="0"/>
        <v>0</v>
      </c>
      <c r="G18" s="124"/>
      <c r="H18" s="116">
        <f t="shared" si="1"/>
        <v>0</v>
      </c>
      <c r="I18" s="339"/>
      <c r="J18" s="340"/>
      <c r="K18" s="340"/>
      <c r="L18" s="340"/>
      <c r="M18" s="340"/>
      <c r="N18" s="340"/>
      <c r="O18" s="340"/>
      <c r="P18" s="341"/>
      <c r="Q18" s="125">
        <f t="shared" si="2"/>
        <v>0</v>
      </c>
      <c r="R18" s="126">
        <f t="shared" si="3"/>
        <v>0</v>
      </c>
    </row>
    <row r="19" spans="1:18" ht="18.75">
      <c r="A19" s="120"/>
      <c r="B19" s="116" t="s">
        <v>359</v>
      </c>
      <c r="C19" s="121" t="s">
        <v>360</v>
      </c>
      <c r="D19" s="116">
        <v>60</v>
      </c>
      <c r="E19" s="122"/>
      <c r="F19" s="123">
        <f t="shared" si="0"/>
        <v>0</v>
      </c>
      <c r="G19" s="124"/>
      <c r="H19" s="116">
        <f t="shared" si="1"/>
        <v>0</v>
      </c>
      <c r="I19" s="339"/>
      <c r="J19" s="340"/>
      <c r="K19" s="340"/>
      <c r="L19" s="340"/>
      <c r="M19" s="340"/>
      <c r="N19" s="340"/>
      <c r="O19" s="340"/>
      <c r="P19" s="341"/>
      <c r="Q19" s="125">
        <f t="shared" si="2"/>
        <v>0</v>
      </c>
      <c r="R19" s="126">
        <f t="shared" si="3"/>
        <v>0</v>
      </c>
    </row>
    <row r="20" spans="1:18" ht="18.75">
      <c r="A20" s="120"/>
      <c r="B20" s="116" t="s">
        <v>361</v>
      </c>
      <c r="C20" s="121" t="s">
        <v>362</v>
      </c>
      <c r="D20" s="116">
        <v>74</v>
      </c>
      <c r="E20" s="122"/>
      <c r="F20" s="123">
        <f t="shared" si="0"/>
        <v>0</v>
      </c>
      <c r="G20" s="124">
        <v>22</v>
      </c>
      <c r="H20" s="116">
        <f t="shared" si="1"/>
        <v>814</v>
      </c>
      <c r="I20" s="339"/>
      <c r="J20" s="340"/>
      <c r="K20" s="340"/>
      <c r="L20" s="340"/>
      <c r="M20" s="340"/>
      <c r="N20" s="340"/>
      <c r="O20" s="340"/>
      <c r="P20" s="341"/>
      <c r="Q20" s="125">
        <f t="shared" si="2"/>
        <v>814</v>
      </c>
      <c r="R20" s="126">
        <f t="shared" si="3"/>
        <v>0</v>
      </c>
    </row>
    <row r="21" spans="1:18" ht="18.75">
      <c r="A21" s="120"/>
      <c r="B21" s="116" t="s">
        <v>363</v>
      </c>
      <c r="C21" s="121" t="s">
        <v>364</v>
      </c>
      <c r="D21" s="116">
        <v>78</v>
      </c>
      <c r="E21" s="122"/>
      <c r="F21" s="123">
        <f t="shared" si="0"/>
        <v>0</v>
      </c>
      <c r="G21" s="124"/>
      <c r="H21" s="116">
        <f t="shared" si="1"/>
        <v>0</v>
      </c>
      <c r="I21" s="339"/>
      <c r="J21" s="340"/>
      <c r="K21" s="340"/>
      <c r="L21" s="340"/>
      <c r="M21" s="340"/>
      <c r="N21" s="340"/>
      <c r="O21" s="340"/>
      <c r="P21" s="341"/>
      <c r="Q21" s="125">
        <f t="shared" si="2"/>
        <v>0</v>
      </c>
      <c r="R21" s="126">
        <f t="shared" si="3"/>
        <v>0</v>
      </c>
    </row>
    <row r="22" spans="1:18" ht="18.75">
      <c r="A22" s="120"/>
      <c r="B22" s="116" t="s">
        <v>365</v>
      </c>
      <c r="C22" s="121" t="s">
        <v>366</v>
      </c>
      <c r="D22" s="116">
        <v>100</v>
      </c>
      <c r="E22" s="122"/>
      <c r="F22" s="123">
        <f t="shared" si="0"/>
        <v>0</v>
      </c>
      <c r="G22" s="124"/>
      <c r="H22" s="116">
        <f t="shared" si="1"/>
        <v>0</v>
      </c>
      <c r="I22" s="339"/>
      <c r="J22" s="340"/>
      <c r="K22" s="340"/>
      <c r="L22" s="340"/>
      <c r="M22" s="340"/>
      <c r="N22" s="340"/>
      <c r="O22" s="340"/>
      <c r="P22" s="341"/>
      <c r="Q22" s="125">
        <f t="shared" si="2"/>
        <v>0</v>
      </c>
      <c r="R22" s="126">
        <f t="shared" si="3"/>
        <v>0</v>
      </c>
    </row>
    <row r="23" spans="1:18" ht="18.75">
      <c r="A23" s="120"/>
      <c r="B23" s="116" t="s">
        <v>367</v>
      </c>
      <c r="C23" s="121" t="s">
        <v>368</v>
      </c>
      <c r="D23" s="116">
        <v>106</v>
      </c>
      <c r="E23" s="122"/>
      <c r="F23" s="123">
        <f t="shared" si="0"/>
        <v>0</v>
      </c>
      <c r="G23" s="124"/>
      <c r="H23" s="116">
        <f t="shared" si="1"/>
        <v>0</v>
      </c>
      <c r="I23" s="339"/>
      <c r="J23" s="340"/>
      <c r="K23" s="340"/>
      <c r="L23" s="340"/>
      <c r="M23" s="340"/>
      <c r="N23" s="340"/>
      <c r="O23" s="340"/>
      <c r="P23" s="341"/>
      <c r="Q23" s="125">
        <f t="shared" si="2"/>
        <v>0</v>
      </c>
      <c r="R23" s="126">
        <f t="shared" si="3"/>
        <v>0</v>
      </c>
    </row>
    <row r="24" spans="1:18" ht="18.75">
      <c r="A24" s="120"/>
      <c r="B24" s="116" t="s">
        <v>369</v>
      </c>
      <c r="C24" s="121" t="s">
        <v>370</v>
      </c>
      <c r="D24" s="116">
        <v>106</v>
      </c>
      <c r="E24" s="122"/>
      <c r="F24" s="123">
        <f t="shared" si="0"/>
        <v>0</v>
      </c>
      <c r="G24" s="124"/>
      <c r="H24" s="116">
        <f t="shared" si="1"/>
        <v>0</v>
      </c>
      <c r="I24" s="339"/>
      <c r="J24" s="340"/>
      <c r="K24" s="340"/>
      <c r="L24" s="340"/>
      <c r="M24" s="340"/>
      <c r="N24" s="340"/>
      <c r="O24" s="340"/>
      <c r="P24" s="341"/>
      <c r="Q24" s="125">
        <f t="shared" si="2"/>
        <v>0</v>
      </c>
      <c r="R24" s="126">
        <f t="shared" si="3"/>
        <v>0</v>
      </c>
    </row>
    <row r="25" spans="1:18" ht="18.75">
      <c r="A25" s="120"/>
      <c r="B25" s="116" t="s">
        <v>371</v>
      </c>
      <c r="C25" s="121" t="s">
        <v>372</v>
      </c>
      <c r="D25" s="116">
        <v>120</v>
      </c>
      <c r="E25" s="122"/>
      <c r="F25" s="123">
        <f t="shared" si="0"/>
        <v>0</v>
      </c>
      <c r="G25" s="124"/>
      <c r="H25" s="116">
        <f t="shared" si="1"/>
        <v>0</v>
      </c>
      <c r="I25" s="339"/>
      <c r="J25" s="340"/>
      <c r="K25" s="340"/>
      <c r="L25" s="340"/>
      <c r="M25" s="340"/>
      <c r="N25" s="340"/>
      <c r="O25" s="340"/>
      <c r="P25" s="341"/>
      <c r="Q25" s="125">
        <f t="shared" si="2"/>
        <v>0</v>
      </c>
      <c r="R25" s="126">
        <f t="shared" si="3"/>
        <v>0</v>
      </c>
    </row>
    <row r="26" spans="1:18" ht="18.75">
      <c r="A26" s="120"/>
      <c r="B26" s="116"/>
      <c r="C26" s="121"/>
      <c r="D26" s="116"/>
      <c r="E26" s="122"/>
      <c r="F26" s="123">
        <f t="shared" si="0"/>
        <v>0</v>
      </c>
      <c r="G26" s="124"/>
      <c r="H26" s="116">
        <f t="shared" si="1"/>
        <v>0</v>
      </c>
      <c r="I26" s="339"/>
      <c r="J26" s="340"/>
      <c r="K26" s="340"/>
      <c r="L26" s="340"/>
      <c r="M26" s="340"/>
      <c r="N26" s="340"/>
      <c r="O26" s="340"/>
      <c r="P26" s="341"/>
      <c r="Q26" s="125">
        <f t="shared" si="2"/>
        <v>0</v>
      </c>
      <c r="R26" s="126">
        <f t="shared" si="3"/>
        <v>0</v>
      </c>
    </row>
    <row r="27" spans="1:18" ht="18.75">
      <c r="A27" s="120"/>
      <c r="B27" s="116" t="s">
        <v>373</v>
      </c>
      <c r="C27" s="121" t="s">
        <v>374</v>
      </c>
      <c r="D27" s="116">
        <v>180</v>
      </c>
      <c r="E27" s="122"/>
      <c r="F27" s="123">
        <f t="shared" si="0"/>
        <v>0</v>
      </c>
      <c r="G27" s="124"/>
      <c r="H27" s="116">
        <f t="shared" si="1"/>
        <v>0</v>
      </c>
      <c r="I27" s="339"/>
      <c r="J27" s="340"/>
      <c r="K27" s="340"/>
      <c r="L27" s="340"/>
      <c r="M27" s="340"/>
      <c r="N27" s="340"/>
      <c r="O27" s="340"/>
      <c r="P27" s="341"/>
      <c r="Q27" s="125">
        <f t="shared" si="2"/>
        <v>0</v>
      </c>
      <c r="R27" s="126">
        <f t="shared" si="3"/>
        <v>0</v>
      </c>
    </row>
    <row r="28" spans="1:18" ht="18.75">
      <c r="A28" s="120"/>
      <c r="B28" s="116" t="s">
        <v>375</v>
      </c>
      <c r="C28" s="121" t="s">
        <v>376</v>
      </c>
      <c r="D28" s="116">
        <v>122</v>
      </c>
      <c r="E28" s="122"/>
      <c r="F28" s="123">
        <f t="shared" si="0"/>
        <v>0</v>
      </c>
      <c r="G28" s="124"/>
      <c r="H28" s="116">
        <f t="shared" si="1"/>
        <v>0</v>
      </c>
      <c r="I28" s="339"/>
      <c r="J28" s="340"/>
      <c r="K28" s="340"/>
      <c r="L28" s="340"/>
      <c r="M28" s="340"/>
      <c r="N28" s="340"/>
      <c r="O28" s="340"/>
      <c r="P28" s="341"/>
      <c r="Q28" s="125">
        <f t="shared" si="2"/>
        <v>0</v>
      </c>
      <c r="R28" s="126">
        <f t="shared" si="3"/>
        <v>0</v>
      </c>
    </row>
    <row r="29" spans="1:18" ht="18.75">
      <c r="A29" s="120"/>
      <c r="B29" s="116" t="s">
        <v>377</v>
      </c>
      <c r="C29" s="121" t="s">
        <v>378</v>
      </c>
      <c r="D29" s="116">
        <v>155</v>
      </c>
      <c r="E29" s="122"/>
      <c r="F29" s="123">
        <f t="shared" si="0"/>
        <v>0</v>
      </c>
      <c r="G29" s="124"/>
      <c r="H29" s="116">
        <f t="shared" si="1"/>
        <v>0</v>
      </c>
      <c r="I29" s="339"/>
      <c r="J29" s="340"/>
      <c r="K29" s="340"/>
      <c r="L29" s="340"/>
      <c r="M29" s="340"/>
      <c r="N29" s="340"/>
      <c r="O29" s="340"/>
      <c r="P29" s="341"/>
      <c r="Q29" s="125">
        <f t="shared" si="2"/>
        <v>0</v>
      </c>
      <c r="R29" s="126">
        <f t="shared" si="3"/>
        <v>0</v>
      </c>
    </row>
    <row r="30" spans="1:18" ht="18.75">
      <c r="A30" s="120"/>
      <c r="B30" s="116"/>
      <c r="C30" s="116" t="s">
        <v>379</v>
      </c>
      <c r="D30" s="116"/>
      <c r="E30" s="122"/>
      <c r="F30" s="123">
        <f t="shared" si="0"/>
        <v>0</v>
      </c>
      <c r="G30" s="124"/>
      <c r="H30" s="116">
        <f t="shared" si="1"/>
        <v>0</v>
      </c>
      <c r="I30" s="339"/>
      <c r="J30" s="340"/>
      <c r="K30" s="340"/>
      <c r="L30" s="340"/>
      <c r="M30" s="340"/>
      <c r="N30" s="340"/>
      <c r="O30" s="340"/>
      <c r="P30" s="341"/>
      <c r="Q30" s="125">
        <f t="shared" si="2"/>
        <v>0</v>
      </c>
      <c r="R30" s="126">
        <f t="shared" si="3"/>
        <v>0</v>
      </c>
    </row>
    <row r="31" spans="1:18" ht="18.75">
      <c r="A31" s="120"/>
      <c r="B31" s="116" t="s">
        <v>380</v>
      </c>
      <c r="C31" s="121" t="s">
        <v>381</v>
      </c>
      <c r="D31" s="116">
        <v>155</v>
      </c>
      <c r="E31" s="122"/>
      <c r="F31" s="123">
        <f t="shared" si="0"/>
        <v>0</v>
      </c>
      <c r="G31" s="124"/>
      <c r="H31" s="116">
        <f t="shared" si="1"/>
        <v>0</v>
      </c>
      <c r="I31" s="339"/>
      <c r="J31" s="340"/>
      <c r="K31" s="340"/>
      <c r="L31" s="340"/>
      <c r="M31" s="340"/>
      <c r="N31" s="340"/>
      <c r="O31" s="340"/>
      <c r="P31" s="341"/>
      <c r="Q31" s="125">
        <f t="shared" si="2"/>
        <v>0</v>
      </c>
      <c r="R31" s="126">
        <f t="shared" si="3"/>
        <v>0</v>
      </c>
    </row>
    <row r="32" spans="1:18" ht="18.75">
      <c r="A32" s="120"/>
      <c r="B32" s="116" t="s">
        <v>382</v>
      </c>
      <c r="C32" s="121" t="s">
        <v>383</v>
      </c>
      <c r="D32" s="116">
        <v>184</v>
      </c>
      <c r="E32" s="122"/>
      <c r="F32" s="123">
        <f t="shared" si="0"/>
        <v>0</v>
      </c>
      <c r="G32" s="124"/>
      <c r="H32" s="116">
        <f t="shared" si="1"/>
        <v>0</v>
      </c>
      <c r="I32" s="339"/>
      <c r="J32" s="340"/>
      <c r="K32" s="340"/>
      <c r="L32" s="340"/>
      <c r="M32" s="340"/>
      <c r="N32" s="340"/>
      <c r="O32" s="340"/>
      <c r="P32" s="341"/>
      <c r="Q32" s="125">
        <f t="shared" si="2"/>
        <v>0</v>
      </c>
      <c r="R32" s="126">
        <f t="shared" si="3"/>
        <v>0</v>
      </c>
    </row>
    <row r="33" spans="1:18" ht="18.75">
      <c r="A33" s="120"/>
      <c r="B33" s="116" t="s">
        <v>384</v>
      </c>
      <c r="C33" s="121" t="s">
        <v>385</v>
      </c>
      <c r="D33" s="116">
        <v>41</v>
      </c>
      <c r="E33" s="122"/>
      <c r="F33" s="123">
        <f t="shared" si="0"/>
        <v>0</v>
      </c>
      <c r="G33" s="124"/>
      <c r="H33" s="116">
        <f t="shared" si="1"/>
        <v>0</v>
      </c>
      <c r="I33" s="339"/>
      <c r="J33" s="340"/>
      <c r="K33" s="340"/>
      <c r="L33" s="340"/>
      <c r="M33" s="340"/>
      <c r="N33" s="340"/>
      <c r="O33" s="340"/>
      <c r="P33" s="341"/>
      <c r="Q33" s="125">
        <f t="shared" si="2"/>
        <v>0</v>
      </c>
      <c r="R33" s="126">
        <f t="shared" si="3"/>
        <v>0</v>
      </c>
    </row>
    <row r="34" spans="1:18" ht="18.75">
      <c r="A34" s="120"/>
      <c r="B34" s="116" t="s">
        <v>386</v>
      </c>
      <c r="C34" s="121" t="s">
        <v>387</v>
      </c>
      <c r="D34" s="116">
        <v>40</v>
      </c>
      <c r="E34" s="122"/>
      <c r="F34" s="123">
        <f t="shared" si="0"/>
        <v>0</v>
      </c>
      <c r="G34" s="124"/>
      <c r="H34" s="116">
        <f t="shared" si="1"/>
        <v>0</v>
      </c>
      <c r="I34" s="339"/>
      <c r="J34" s="340"/>
      <c r="K34" s="340"/>
      <c r="L34" s="340"/>
      <c r="M34" s="340"/>
      <c r="N34" s="340"/>
      <c r="O34" s="340"/>
      <c r="P34" s="341"/>
      <c r="Q34" s="125">
        <f t="shared" si="2"/>
        <v>0</v>
      </c>
      <c r="R34" s="126">
        <f t="shared" si="3"/>
        <v>0</v>
      </c>
    </row>
    <row r="35" spans="1:18" ht="18.75">
      <c r="A35" s="120"/>
      <c r="B35" s="116" t="s">
        <v>388</v>
      </c>
      <c r="C35" s="121" t="s">
        <v>389</v>
      </c>
      <c r="D35" s="116">
        <v>40</v>
      </c>
      <c r="E35" s="122"/>
      <c r="F35" s="123">
        <f t="shared" si="0"/>
        <v>0</v>
      </c>
      <c r="G35" s="124"/>
      <c r="H35" s="116">
        <f t="shared" si="1"/>
        <v>0</v>
      </c>
      <c r="I35" s="339"/>
      <c r="J35" s="340"/>
      <c r="K35" s="340"/>
      <c r="L35" s="340"/>
      <c r="M35" s="340"/>
      <c r="N35" s="340"/>
      <c r="O35" s="340"/>
      <c r="P35" s="341"/>
      <c r="Q35" s="125">
        <f t="shared" si="2"/>
        <v>0</v>
      </c>
      <c r="R35" s="126">
        <f t="shared" si="3"/>
        <v>0</v>
      </c>
    </row>
    <row r="36" spans="1:18" ht="18.75">
      <c r="A36" s="120"/>
      <c r="B36" s="116" t="s">
        <v>390</v>
      </c>
      <c r="C36" s="121" t="s">
        <v>391</v>
      </c>
      <c r="D36" s="116">
        <v>82</v>
      </c>
      <c r="E36" s="122"/>
      <c r="F36" s="123">
        <f t="shared" si="0"/>
        <v>0</v>
      </c>
      <c r="G36" s="124"/>
      <c r="H36" s="116">
        <f t="shared" si="1"/>
        <v>0</v>
      </c>
      <c r="I36" s="339"/>
      <c r="J36" s="340"/>
      <c r="K36" s="340"/>
      <c r="L36" s="340"/>
      <c r="M36" s="340"/>
      <c r="N36" s="340"/>
      <c r="O36" s="340"/>
      <c r="P36" s="341"/>
      <c r="Q36" s="125">
        <f t="shared" si="2"/>
        <v>0</v>
      </c>
      <c r="R36" s="126">
        <f t="shared" si="3"/>
        <v>0</v>
      </c>
    </row>
    <row r="37" spans="1:18" ht="18.75">
      <c r="A37" s="120"/>
      <c r="B37" s="116"/>
      <c r="C37" s="127" t="s">
        <v>392</v>
      </c>
      <c r="D37" s="127">
        <v>45</v>
      </c>
      <c r="E37" s="122"/>
      <c r="F37" s="123">
        <f t="shared" si="0"/>
        <v>0</v>
      </c>
      <c r="G37" s="124"/>
      <c r="H37" s="116">
        <f t="shared" si="1"/>
        <v>0</v>
      </c>
      <c r="I37" s="339"/>
      <c r="J37" s="340"/>
      <c r="K37" s="340"/>
      <c r="L37" s="340"/>
      <c r="M37" s="340"/>
      <c r="N37" s="340"/>
      <c r="O37" s="340"/>
      <c r="P37" s="341"/>
      <c r="Q37" s="125">
        <f t="shared" si="2"/>
        <v>0</v>
      </c>
      <c r="R37" s="126">
        <f t="shared" si="3"/>
        <v>0</v>
      </c>
    </row>
    <row r="38" spans="1:18" ht="18.75">
      <c r="A38" s="120"/>
      <c r="B38" s="116"/>
      <c r="C38" s="127" t="s">
        <v>393</v>
      </c>
      <c r="D38" s="127">
        <v>65</v>
      </c>
      <c r="E38" s="122"/>
      <c r="F38" s="123">
        <f t="shared" si="0"/>
        <v>0</v>
      </c>
      <c r="G38" s="124"/>
      <c r="H38" s="116">
        <f t="shared" si="1"/>
        <v>0</v>
      </c>
      <c r="I38" s="339"/>
      <c r="J38" s="340"/>
      <c r="K38" s="340"/>
      <c r="L38" s="340"/>
      <c r="M38" s="340"/>
      <c r="N38" s="340"/>
      <c r="O38" s="340"/>
      <c r="P38" s="341"/>
      <c r="Q38" s="125">
        <f t="shared" si="2"/>
        <v>0</v>
      </c>
      <c r="R38" s="126">
        <f t="shared" si="3"/>
        <v>0</v>
      </c>
    </row>
    <row r="39" spans="1:18" ht="18.75">
      <c r="A39" s="120"/>
      <c r="B39" s="116"/>
      <c r="C39" s="127" t="s">
        <v>394</v>
      </c>
      <c r="D39" s="127">
        <v>100</v>
      </c>
      <c r="E39" s="122"/>
      <c r="F39" s="123">
        <f t="shared" si="0"/>
        <v>0</v>
      </c>
      <c r="G39" s="124"/>
      <c r="H39" s="116">
        <f t="shared" si="1"/>
        <v>0</v>
      </c>
      <c r="I39" s="339"/>
      <c r="J39" s="340"/>
      <c r="K39" s="340"/>
      <c r="L39" s="340"/>
      <c r="M39" s="340"/>
      <c r="N39" s="340"/>
      <c r="O39" s="340"/>
      <c r="P39" s="341"/>
      <c r="Q39" s="125">
        <f t="shared" si="2"/>
        <v>0</v>
      </c>
      <c r="R39" s="126">
        <f t="shared" si="3"/>
        <v>0</v>
      </c>
    </row>
    <row r="40" spans="1:18" ht="18.75">
      <c r="A40" s="120"/>
      <c r="B40" s="116" t="s">
        <v>395</v>
      </c>
      <c r="C40" s="121" t="s">
        <v>396</v>
      </c>
      <c r="D40" s="116">
        <v>55</v>
      </c>
      <c r="E40" s="122"/>
      <c r="F40" s="123">
        <f t="shared" si="0"/>
        <v>0</v>
      </c>
      <c r="G40" s="124"/>
      <c r="H40" s="116">
        <f t="shared" si="1"/>
        <v>0</v>
      </c>
      <c r="I40" s="339"/>
      <c r="J40" s="340"/>
      <c r="K40" s="340"/>
      <c r="L40" s="340"/>
      <c r="M40" s="340"/>
      <c r="N40" s="340"/>
      <c r="O40" s="340"/>
      <c r="P40" s="341"/>
      <c r="Q40" s="125">
        <f t="shared" si="2"/>
        <v>0</v>
      </c>
      <c r="R40" s="126">
        <f t="shared" si="3"/>
        <v>0</v>
      </c>
    </row>
    <row r="41" spans="1:18" ht="18.75">
      <c r="A41" s="120"/>
      <c r="B41" s="116" t="s">
        <v>397</v>
      </c>
      <c r="C41" s="121" t="s">
        <v>398</v>
      </c>
      <c r="D41" s="116">
        <v>94</v>
      </c>
      <c r="E41" s="122"/>
      <c r="F41" s="123">
        <f t="shared" si="0"/>
        <v>0</v>
      </c>
      <c r="G41" s="124"/>
      <c r="H41" s="116">
        <f t="shared" si="1"/>
        <v>0</v>
      </c>
      <c r="I41" s="339"/>
      <c r="J41" s="340"/>
      <c r="K41" s="340"/>
      <c r="L41" s="340"/>
      <c r="M41" s="340"/>
      <c r="N41" s="340"/>
      <c r="O41" s="340"/>
      <c r="P41" s="341"/>
      <c r="Q41" s="125">
        <f t="shared" si="2"/>
        <v>0</v>
      </c>
      <c r="R41" s="126">
        <f t="shared" si="3"/>
        <v>0</v>
      </c>
    </row>
    <row r="42" spans="1:18" ht="18.75">
      <c r="A42" s="120">
        <v>2</v>
      </c>
      <c r="B42" s="116" t="s">
        <v>399</v>
      </c>
      <c r="C42" s="121" t="s">
        <v>400</v>
      </c>
      <c r="D42" s="116">
        <v>38</v>
      </c>
      <c r="E42" s="122"/>
      <c r="F42" s="123">
        <f t="shared" si="0"/>
        <v>0</v>
      </c>
      <c r="G42" s="124"/>
      <c r="H42" s="116">
        <f t="shared" si="1"/>
        <v>0</v>
      </c>
      <c r="I42" s="339"/>
      <c r="J42" s="340"/>
      <c r="K42" s="340"/>
      <c r="L42" s="340"/>
      <c r="M42" s="340"/>
      <c r="N42" s="340"/>
      <c r="O42" s="340"/>
      <c r="P42" s="341"/>
      <c r="Q42" s="125">
        <f t="shared" si="2"/>
        <v>0</v>
      </c>
      <c r="R42" s="126">
        <f t="shared" si="3"/>
        <v>0</v>
      </c>
    </row>
    <row r="43" spans="1:18" ht="18.75">
      <c r="A43" s="120">
        <v>3</v>
      </c>
      <c r="B43" s="116" t="s">
        <v>401</v>
      </c>
      <c r="C43" s="121" t="s">
        <v>402</v>
      </c>
      <c r="D43" s="116">
        <v>38</v>
      </c>
      <c r="E43" s="122">
        <v>1</v>
      </c>
      <c r="F43" s="123">
        <f t="shared" si="0"/>
        <v>28.5</v>
      </c>
      <c r="G43" s="124"/>
      <c r="H43" s="116">
        <f t="shared" si="1"/>
        <v>0</v>
      </c>
      <c r="I43" s="339"/>
      <c r="J43" s="340"/>
      <c r="K43" s="340"/>
      <c r="L43" s="340"/>
      <c r="M43" s="340"/>
      <c r="N43" s="340"/>
      <c r="O43" s="340"/>
      <c r="P43" s="341"/>
      <c r="Q43" s="125">
        <f t="shared" si="2"/>
        <v>28.5</v>
      </c>
      <c r="R43" s="126">
        <f t="shared" si="3"/>
        <v>38</v>
      </c>
    </row>
    <row r="44" spans="1:18" ht="18.75">
      <c r="A44" s="120">
        <v>4</v>
      </c>
      <c r="B44" s="116" t="s">
        <v>403</v>
      </c>
      <c r="C44" s="121" t="s">
        <v>404</v>
      </c>
      <c r="D44" s="116">
        <v>30</v>
      </c>
      <c r="E44" s="122"/>
      <c r="F44" s="123">
        <f t="shared" si="0"/>
        <v>0</v>
      </c>
      <c r="G44" s="124"/>
      <c r="H44" s="116">
        <f t="shared" si="1"/>
        <v>0</v>
      </c>
      <c r="I44" s="339"/>
      <c r="J44" s="340"/>
      <c r="K44" s="340"/>
      <c r="L44" s="340"/>
      <c r="M44" s="340"/>
      <c r="N44" s="340"/>
      <c r="O44" s="340"/>
      <c r="P44" s="341"/>
      <c r="Q44" s="125">
        <f t="shared" si="2"/>
        <v>0</v>
      </c>
      <c r="R44" s="126">
        <f t="shared" si="3"/>
        <v>0</v>
      </c>
    </row>
    <row r="45" spans="1:18" ht="18.75">
      <c r="A45" s="120"/>
      <c r="B45" s="128"/>
      <c r="C45" s="116" t="s">
        <v>405</v>
      </c>
      <c r="D45" s="116"/>
      <c r="E45" s="122"/>
      <c r="F45" s="123">
        <f t="shared" si="0"/>
        <v>0</v>
      </c>
      <c r="G45" s="124"/>
      <c r="H45" s="116">
        <f t="shared" si="1"/>
        <v>0</v>
      </c>
      <c r="I45" s="339"/>
      <c r="J45" s="340"/>
      <c r="K45" s="340"/>
      <c r="L45" s="340"/>
      <c r="M45" s="340"/>
      <c r="N45" s="340"/>
      <c r="O45" s="340"/>
      <c r="P45" s="341"/>
      <c r="Q45" s="125">
        <f t="shared" si="2"/>
        <v>0</v>
      </c>
      <c r="R45" s="126">
        <f t="shared" si="3"/>
        <v>0</v>
      </c>
    </row>
    <row r="46" spans="1:18" ht="18.75">
      <c r="A46" s="120"/>
      <c r="B46" s="116" t="s">
        <v>406</v>
      </c>
      <c r="C46" s="121" t="s">
        <v>407</v>
      </c>
      <c r="D46" s="116">
        <v>41</v>
      </c>
      <c r="E46" s="122"/>
      <c r="F46" s="123">
        <f t="shared" si="0"/>
        <v>0</v>
      </c>
      <c r="G46" s="124"/>
      <c r="H46" s="116">
        <f t="shared" si="1"/>
        <v>0</v>
      </c>
      <c r="I46" s="339"/>
      <c r="J46" s="340"/>
      <c r="K46" s="340"/>
      <c r="L46" s="340"/>
      <c r="M46" s="340"/>
      <c r="N46" s="340"/>
      <c r="O46" s="340"/>
      <c r="P46" s="341"/>
      <c r="Q46" s="125">
        <f t="shared" si="2"/>
        <v>0</v>
      </c>
      <c r="R46" s="126">
        <f t="shared" si="3"/>
        <v>0</v>
      </c>
    </row>
    <row r="47" spans="1:18" ht="18.75">
      <c r="A47" s="120">
        <v>5</v>
      </c>
      <c r="B47" s="116" t="s">
        <v>408</v>
      </c>
      <c r="C47" s="121" t="s">
        <v>409</v>
      </c>
      <c r="D47" s="116">
        <v>25</v>
      </c>
      <c r="E47" s="122"/>
      <c r="F47" s="123">
        <f t="shared" si="0"/>
        <v>0</v>
      </c>
      <c r="G47" s="124">
        <v>12</v>
      </c>
      <c r="H47" s="116">
        <f t="shared" si="1"/>
        <v>150</v>
      </c>
      <c r="I47" s="339"/>
      <c r="J47" s="340"/>
      <c r="K47" s="340"/>
      <c r="L47" s="340"/>
      <c r="M47" s="340"/>
      <c r="N47" s="340"/>
      <c r="O47" s="340"/>
      <c r="P47" s="341"/>
      <c r="Q47" s="125">
        <f t="shared" si="2"/>
        <v>150</v>
      </c>
      <c r="R47" s="126">
        <f t="shared" si="3"/>
        <v>0</v>
      </c>
    </row>
    <row r="48" spans="1:18" ht="18.75">
      <c r="A48" s="120">
        <v>6</v>
      </c>
      <c r="B48" s="116" t="s">
        <v>410</v>
      </c>
      <c r="C48" s="116" t="s">
        <v>411</v>
      </c>
      <c r="D48" s="116">
        <v>30</v>
      </c>
      <c r="E48" s="122"/>
      <c r="F48" s="123">
        <f t="shared" si="0"/>
        <v>0</v>
      </c>
      <c r="G48" s="124">
        <v>3</v>
      </c>
      <c r="H48" s="116">
        <f t="shared" si="1"/>
        <v>45</v>
      </c>
      <c r="I48" s="339"/>
      <c r="J48" s="340"/>
      <c r="K48" s="340"/>
      <c r="L48" s="340"/>
      <c r="M48" s="340"/>
      <c r="N48" s="340"/>
      <c r="O48" s="340"/>
      <c r="P48" s="341"/>
      <c r="Q48" s="125">
        <f t="shared" si="2"/>
        <v>45</v>
      </c>
      <c r="R48" s="126">
        <f t="shared" si="3"/>
        <v>0</v>
      </c>
    </row>
    <row r="49" spans="1:18" ht="18.75">
      <c r="A49" s="120">
        <v>7</v>
      </c>
      <c r="B49" s="116" t="s">
        <v>412</v>
      </c>
      <c r="C49" s="121" t="s">
        <v>413</v>
      </c>
      <c r="D49" s="116">
        <v>28</v>
      </c>
      <c r="E49" s="122"/>
      <c r="F49" s="123">
        <f t="shared" si="0"/>
        <v>0</v>
      </c>
      <c r="G49" s="124"/>
      <c r="H49" s="116">
        <f t="shared" si="1"/>
        <v>0</v>
      </c>
      <c r="I49" s="339"/>
      <c r="J49" s="340"/>
      <c r="K49" s="340"/>
      <c r="L49" s="340"/>
      <c r="M49" s="340"/>
      <c r="N49" s="340"/>
      <c r="O49" s="340"/>
      <c r="P49" s="341"/>
      <c r="Q49" s="125">
        <f t="shared" si="2"/>
        <v>0</v>
      </c>
      <c r="R49" s="126">
        <f t="shared" si="3"/>
        <v>0</v>
      </c>
    </row>
    <row r="50" spans="1:18" ht="18.75">
      <c r="A50" s="120"/>
      <c r="B50" s="116"/>
      <c r="C50" s="116" t="s">
        <v>414</v>
      </c>
      <c r="D50" s="116"/>
      <c r="E50" s="122"/>
      <c r="F50" s="123">
        <f t="shared" si="0"/>
        <v>0</v>
      </c>
      <c r="G50" s="124"/>
      <c r="H50" s="116">
        <f t="shared" si="1"/>
        <v>0</v>
      </c>
      <c r="I50" s="339"/>
      <c r="J50" s="340"/>
      <c r="K50" s="340"/>
      <c r="L50" s="340"/>
      <c r="M50" s="340"/>
      <c r="N50" s="340"/>
      <c r="O50" s="340"/>
      <c r="P50" s="341"/>
      <c r="Q50" s="125">
        <f t="shared" si="2"/>
        <v>0</v>
      </c>
      <c r="R50" s="126">
        <f t="shared" si="3"/>
        <v>0</v>
      </c>
    </row>
    <row r="51" spans="1:18" ht="18.75">
      <c r="A51" s="120"/>
      <c r="B51" s="116" t="s">
        <v>415</v>
      </c>
      <c r="C51" s="121" t="s">
        <v>416</v>
      </c>
      <c r="D51" s="116">
        <v>65</v>
      </c>
      <c r="E51" s="122"/>
      <c r="F51" s="123">
        <f t="shared" si="0"/>
        <v>0</v>
      </c>
      <c r="G51" s="124"/>
      <c r="H51" s="116">
        <f t="shared" si="1"/>
        <v>0</v>
      </c>
      <c r="I51" s="339"/>
      <c r="J51" s="340"/>
      <c r="K51" s="340"/>
      <c r="L51" s="340"/>
      <c r="M51" s="340"/>
      <c r="N51" s="340"/>
      <c r="O51" s="340"/>
      <c r="P51" s="341"/>
      <c r="Q51" s="125">
        <f t="shared" si="2"/>
        <v>0</v>
      </c>
      <c r="R51" s="126">
        <f t="shared" si="3"/>
        <v>0</v>
      </c>
    </row>
    <row r="52" spans="1:18" ht="18.75">
      <c r="A52" s="120">
        <v>8</v>
      </c>
      <c r="B52" s="116" t="s">
        <v>410</v>
      </c>
      <c r="C52" s="116" t="s">
        <v>417</v>
      </c>
      <c r="D52" s="116">
        <v>35</v>
      </c>
      <c r="E52" s="122"/>
      <c r="F52" s="123">
        <f t="shared" si="0"/>
        <v>0</v>
      </c>
      <c r="G52" s="124"/>
      <c r="H52" s="116">
        <f t="shared" si="1"/>
        <v>0</v>
      </c>
      <c r="I52" s="339"/>
      <c r="J52" s="340"/>
      <c r="K52" s="340"/>
      <c r="L52" s="340"/>
      <c r="M52" s="340"/>
      <c r="N52" s="340"/>
      <c r="O52" s="340"/>
      <c r="P52" s="341"/>
      <c r="Q52" s="125">
        <f t="shared" si="2"/>
        <v>0</v>
      </c>
      <c r="R52" s="126">
        <f t="shared" si="3"/>
        <v>0</v>
      </c>
    </row>
    <row r="53" spans="1:18" ht="18.75">
      <c r="A53" s="120"/>
      <c r="B53" s="116" t="s">
        <v>410</v>
      </c>
      <c r="C53" s="116" t="s">
        <v>418</v>
      </c>
      <c r="D53" s="116">
        <v>59</v>
      </c>
      <c r="E53" s="122"/>
      <c r="F53" s="123">
        <f t="shared" si="0"/>
        <v>0</v>
      </c>
      <c r="G53" s="124"/>
      <c r="H53" s="116">
        <f t="shared" si="1"/>
        <v>0</v>
      </c>
      <c r="I53" s="339"/>
      <c r="J53" s="340"/>
      <c r="K53" s="340"/>
      <c r="L53" s="340"/>
      <c r="M53" s="340"/>
      <c r="N53" s="340"/>
      <c r="O53" s="340"/>
      <c r="P53" s="341"/>
      <c r="Q53" s="125">
        <f t="shared" si="2"/>
        <v>0</v>
      </c>
      <c r="R53" s="126">
        <f t="shared" si="3"/>
        <v>0</v>
      </c>
    </row>
    <row r="54" spans="1:18" ht="18.75">
      <c r="A54" s="120">
        <v>9</v>
      </c>
      <c r="B54" s="116" t="s">
        <v>419</v>
      </c>
      <c r="C54" s="121" t="s">
        <v>420</v>
      </c>
      <c r="D54" s="116">
        <v>75</v>
      </c>
      <c r="E54" s="122"/>
      <c r="F54" s="123">
        <f t="shared" si="0"/>
        <v>0</v>
      </c>
      <c r="G54" s="124"/>
      <c r="H54" s="116">
        <f t="shared" si="1"/>
        <v>0</v>
      </c>
      <c r="I54" s="339"/>
      <c r="J54" s="340"/>
      <c r="K54" s="340"/>
      <c r="L54" s="340"/>
      <c r="M54" s="340"/>
      <c r="N54" s="340"/>
      <c r="O54" s="340"/>
      <c r="P54" s="341"/>
      <c r="Q54" s="125">
        <f t="shared" si="2"/>
        <v>0</v>
      </c>
      <c r="R54" s="126">
        <f t="shared" si="3"/>
        <v>0</v>
      </c>
    </row>
    <row r="55" spans="1:18" ht="18.75">
      <c r="A55" s="120">
        <v>10</v>
      </c>
      <c r="B55" s="116" t="s">
        <v>421</v>
      </c>
      <c r="C55" s="121" t="s">
        <v>422</v>
      </c>
      <c r="D55" s="116">
        <v>160</v>
      </c>
      <c r="E55" s="122"/>
      <c r="F55" s="123">
        <f t="shared" si="0"/>
        <v>0</v>
      </c>
      <c r="G55" s="124"/>
      <c r="H55" s="116">
        <f t="shared" si="1"/>
        <v>0</v>
      </c>
      <c r="I55" s="339"/>
      <c r="J55" s="340"/>
      <c r="K55" s="340"/>
      <c r="L55" s="340"/>
      <c r="M55" s="340"/>
      <c r="N55" s="340"/>
      <c r="O55" s="340"/>
      <c r="P55" s="341"/>
      <c r="Q55" s="125">
        <f t="shared" si="2"/>
        <v>0</v>
      </c>
      <c r="R55" s="126">
        <f t="shared" si="3"/>
        <v>0</v>
      </c>
    </row>
    <row r="56" spans="1:18" ht="18.75">
      <c r="A56" s="120"/>
      <c r="B56" s="116"/>
      <c r="C56" s="121"/>
      <c r="D56" s="116"/>
      <c r="E56" s="122"/>
      <c r="F56" s="123">
        <f t="shared" si="0"/>
        <v>0</v>
      </c>
      <c r="G56" s="124"/>
      <c r="H56" s="116">
        <f t="shared" si="1"/>
        <v>0</v>
      </c>
      <c r="I56" s="339"/>
      <c r="J56" s="340"/>
      <c r="K56" s="340"/>
      <c r="L56" s="340"/>
      <c r="M56" s="340"/>
      <c r="N56" s="340"/>
      <c r="O56" s="340"/>
      <c r="P56" s="341"/>
      <c r="Q56" s="125">
        <f t="shared" si="2"/>
        <v>0</v>
      </c>
      <c r="R56" s="126">
        <f t="shared" si="3"/>
        <v>0</v>
      </c>
    </row>
    <row r="57" spans="1:18" ht="18.75">
      <c r="A57" s="120">
        <v>11</v>
      </c>
      <c r="B57" s="116" t="s">
        <v>410</v>
      </c>
      <c r="C57" s="116" t="s">
        <v>423</v>
      </c>
      <c r="D57" s="116">
        <v>210</v>
      </c>
      <c r="E57" s="122"/>
      <c r="F57" s="123">
        <f t="shared" si="0"/>
        <v>0</v>
      </c>
      <c r="G57" s="124"/>
      <c r="H57" s="116">
        <f t="shared" si="1"/>
        <v>0</v>
      </c>
      <c r="I57" s="339"/>
      <c r="J57" s="340"/>
      <c r="K57" s="340"/>
      <c r="L57" s="340"/>
      <c r="M57" s="340"/>
      <c r="N57" s="340"/>
      <c r="O57" s="340"/>
      <c r="P57" s="341"/>
      <c r="Q57" s="125">
        <f t="shared" si="2"/>
        <v>0</v>
      </c>
      <c r="R57" s="126">
        <f t="shared" si="3"/>
        <v>0</v>
      </c>
    </row>
    <row r="58" spans="1:18" ht="18.75">
      <c r="A58" s="120">
        <v>13</v>
      </c>
      <c r="B58" s="116"/>
      <c r="C58" s="116" t="s">
        <v>424</v>
      </c>
      <c r="D58" s="116"/>
      <c r="E58" s="122"/>
      <c r="F58" s="123">
        <f t="shared" si="0"/>
        <v>0</v>
      </c>
      <c r="G58" s="124"/>
      <c r="H58" s="116">
        <f t="shared" si="1"/>
        <v>0</v>
      </c>
      <c r="I58" s="339"/>
      <c r="J58" s="340"/>
      <c r="K58" s="340"/>
      <c r="L58" s="340"/>
      <c r="M58" s="340"/>
      <c r="N58" s="340"/>
      <c r="O58" s="340"/>
      <c r="P58" s="341"/>
      <c r="Q58" s="125">
        <f t="shared" si="2"/>
        <v>0</v>
      </c>
      <c r="R58" s="126">
        <f t="shared" si="3"/>
        <v>0</v>
      </c>
    </row>
    <row r="59" spans="1:18" ht="18.75">
      <c r="A59" s="120"/>
      <c r="B59" s="116"/>
      <c r="C59" s="116"/>
      <c r="D59" s="116"/>
      <c r="E59" s="122"/>
      <c r="F59" s="123">
        <f t="shared" si="0"/>
        <v>0</v>
      </c>
      <c r="G59" s="124"/>
      <c r="H59" s="116">
        <f t="shared" si="1"/>
        <v>0</v>
      </c>
      <c r="I59" s="339"/>
      <c r="J59" s="340"/>
      <c r="K59" s="340"/>
      <c r="L59" s="340"/>
      <c r="M59" s="340"/>
      <c r="N59" s="340"/>
      <c r="O59" s="340"/>
      <c r="P59" s="341"/>
      <c r="Q59" s="125">
        <f t="shared" si="2"/>
        <v>0</v>
      </c>
      <c r="R59" s="126">
        <f t="shared" si="3"/>
        <v>0</v>
      </c>
    </row>
    <row r="60" spans="1:18" ht="18.75">
      <c r="A60" s="120">
        <v>32</v>
      </c>
      <c r="B60" s="116" t="s">
        <v>425</v>
      </c>
      <c r="C60" s="121" t="s">
        <v>426</v>
      </c>
      <c r="D60" s="116">
        <v>90</v>
      </c>
      <c r="E60" s="122"/>
      <c r="F60" s="123">
        <f t="shared" si="0"/>
        <v>0</v>
      </c>
      <c r="G60" s="124"/>
      <c r="H60" s="116">
        <f t="shared" si="1"/>
        <v>0</v>
      </c>
      <c r="I60" s="339"/>
      <c r="J60" s="340"/>
      <c r="K60" s="340"/>
      <c r="L60" s="340"/>
      <c r="M60" s="340"/>
      <c r="N60" s="340"/>
      <c r="O60" s="340"/>
      <c r="P60" s="341"/>
      <c r="Q60" s="125">
        <f t="shared" si="2"/>
        <v>0</v>
      </c>
      <c r="R60" s="126">
        <f t="shared" si="3"/>
        <v>0</v>
      </c>
    </row>
    <row r="61" spans="1:18" ht="18.75">
      <c r="A61" s="120">
        <v>36</v>
      </c>
      <c r="B61" s="116"/>
      <c r="C61" s="116" t="s">
        <v>427</v>
      </c>
      <c r="D61" s="116"/>
      <c r="E61" s="122"/>
      <c r="F61" s="123">
        <f t="shared" si="0"/>
        <v>0</v>
      </c>
      <c r="G61" s="124"/>
      <c r="H61" s="116">
        <f t="shared" si="1"/>
        <v>0</v>
      </c>
      <c r="I61" s="339"/>
      <c r="J61" s="340"/>
      <c r="K61" s="340"/>
      <c r="L61" s="340"/>
      <c r="M61" s="340"/>
      <c r="N61" s="340"/>
      <c r="O61" s="340"/>
      <c r="P61" s="341"/>
      <c r="Q61" s="125">
        <f t="shared" si="2"/>
        <v>0</v>
      </c>
      <c r="R61" s="126">
        <f t="shared" si="3"/>
        <v>0</v>
      </c>
    </row>
    <row r="62" spans="1:18" ht="18.75">
      <c r="A62" s="120"/>
      <c r="B62" s="116"/>
      <c r="C62" s="116" t="s">
        <v>428</v>
      </c>
      <c r="D62" s="116">
        <v>65</v>
      </c>
      <c r="E62" s="122"/>
      <c r="F62" s="123">
        <f t="shared" si="0"/>
        <v>0</v>
      </c>
      <c r="G62" s="124"/>
      <c r="H62" s="116">
        <f t="shared" si="1"/>
        <v>0</v>
      </c>
      <c r="I62" s="339"/>
      <c r="J62" s="340"/>
      <c r="K62" s="340"/>
      <c r="L62" s="340"/>
      <c r="M62" s="340"/>
      <c r="N62" s="340"/>
      <c r="O62" s="340"/>
      <c r="P62" s="341"/>
      <c r="Q62" s="125">
        <f t="shared" si="2"/>
        <v>0</v>
      </c>
      <c r="R62" s="126">
        <f t="shared" si="3"/>
        <v>0</v>
      </c>
    </row>
    <row r="63" spans="1:18" ht="18.75">
      <c r="A63" s="120"/>
      <c r="B63" s="116" t="s">
        <v>429</v>
      </c>
      <c r="C63" s="121" t="s">
        <v>430</v>
      </c>
      <c r="D63" s="116">
        <v>95</v>
      </c>
      <c r="E63" s="122"/>
      <c r="F63" s="123">
        <f t="shared" si="0"/>
        <v>0</v>
      </c>
      <c r="G63" s="124"/>
      <c r="H63" s="116">
        <f t="shared" si="1"/>
        <v>0</v>
      </c>
      <c r="I63" s="339"/>
      <c r="J63" s="340"/>
      <c r="K63" s="340"/>
      <c r="L63" s="340"/>
      <c r="M63" s="340"/>
      <c r="N63" s="340"/>
      <c r="O63" s="340"/>
      <c r="P63" s="341"/>
      <c r="Q63" s="125">
        <f t="shared" si="2"/>
        <v>0</v>
      </c>
      <c r="R63" s="126">
        <f t="shared" si="3"/>
        <v>0</v>
      </c>
    </row>
    <row r="64" spans="1:18" ht="18.75">
      <c r="A64" s="120"/>
      <c r="B64" s="116"/>
      <c r="C64" s="127" t="s">
        <v>431</v>
      </c>
      <c r="D64" s="127">
        <v>65</v>
      </c>
      <c r="E64" s="122"/>
      <c r="F64" s="123">
        <f t="shared" si="0"/>
        <v>0</v>
      </c>
      <c r="G64" s="124"/>
      <c r="H64" s="116">
        <f t="shared" si="1"/>
        <v>0</v>
      </c>
      <c r="I64" s="339"/>
      <c r="J64" s="340"/>
      <c r="K64" s="340"/>
      <c r="L64" s="340"/>
      <c r="M64" s="340"/>
      <c r="N64" s="340"/>
      <c r="O64" s="340"/>
      <c r="P64" s="341"/>
      <c r="Q64" s="125">
        <f t="shared" si="2"/>
        <v>0</v>
      </c>
      <c r="R64" s="126">
        <f t="shared" si="3"/>
        <v>0</v>
      </c>
    </row>
    <row r="65" spans="1:18" ht="18.75">
      <c r="A65" s="120"/>
      <c r="B65" s="116" t="s">
        <v>432</v>
      </c>
      <c r="C65" s="121" t="s">
        <v>433</v>
      </c>
      <c r="D65" s="116">
        <v>120</v>
      </c>
      <c r="E65" s="122"/>
      <c r="F65" s="123">
        <f t="shared" si="0"/>
        <v>0</v>
      </c>
      <c r="G65" s="124"/>
      <c r="H65" s="116">
        <f t="shared" si="1"/>
        <v>0</v>
      </c>
      <c r="I65" s="339"/>
      <c r="J65" s="340"/>
      <c r="K65" s="340"/>
      <c r="L65" s="340"/>
      <c r="M65" s="340"/>
      <c r="N65" s="340"/>
      <c r="O65" s="340"/>
      <c r="P65" s="341"/>
      <c r="Q65" s="125">
        <f t="shared" si="2"/>
        <v>0</v>
      </c>
      <c r="R65" s="126">
        <f t="shared" si="3"/>
        <v>0</v>
      </c>
    </row>
    <row r="66" spans="1:18" ht="18.75">
      <c r="A66" s="342" t="s">
        <v>210</v>
      </c>
      <c r="B66" s="343"/>
      <c r="C66" s="343"/>
      <c r="D66" s="344"/>
      <c r="E66" s="129">
        <f>SUM(E7:E65)</f>
        <v>146</v>
      </c>
      <c r="F66" s="129">
        <f>SUM(F7:F65)</f>
        <v>8211</v>
      </c>
      <c r="G66" s="129">
        <f>SUM(G7:G65)</f>
        <v>311</v>
      </c>
      <c r="H66" s="129">
        <f>SUM(H7:H65)</f>
        <v>10547.5</v>
      </c>
      <c r="I66" s="130"/>
      <c r="J66" s="130"/>
      <c r="K66" s="130"/>
      <c r="L66" s="130"/>
      <c r="M66" s="130"/>
      <c r="N66" s="130"/>
      <c r="O66" s="130"/>
      <c r="P66" s="130"/>
      <c r="Q66" s="131">
        <f>H66+F66</f>
        <v>18758.5</v>
      </c>
      <c r="R66" s="132">
        <f>SUM(R7:R65)</f>
        <v>10948</v>
      </c>
    </row>
    <row r="67" spans="1:18" ht="20.25">
      <c r="A67" s="331" t="s">
        <v>434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3"/>
      <c r="R67" s="133" t="s">
        <v>435</v>
      </c>
    </row>
    <row r="68" spans="1:18" ht="18.75">
      <c r="A68" s="134">
        <v>1</v>
      </c>
      <c r="B68" s="116" t="s">
        <v>436</v>
      </c>
      <c r="C68" s="121" t="s">
        <v>437</v>
      </c>
      <c r="D68" s="116">
        <v>110</v>
      </c>
      <c r="E68" s="316"/>
      <c r="F68" s="317"/>
      <c r="G68" s="317"/>
      <c r="H68" s="318"/>
      <c r="I68" s="122">
        <v>1</v>
      </c>
      <c r="J68" s="123">
        <f>I68*D68*0.75</f>
        <v>82.5</v>
      </c>
      <c r="K68" s="135">
        <v>1</v>
      </c>
      <c r="L68" s="123">
        <f>K68*D68*0.5</f>
        <v>55</v>
      </c>
      <c r="M68" s="322"/>
      <c r="N68" s="323"/>
      <c r="O68" s="323"/>
      <c r="P68" s="324"/>
      <c r="Q68" s="125">
        <f>L68+J68</f>
        <v>137.5</v>
      </c>
      <c r="R68" s="126">
        <f>I68*D68</f>
        <v>110</v>
      </c>
    </row>
    <row r="69" spans="1:18" ht="18.75">
      <c r="A69" s="134">
        <v>2</v>
      </c>
      <c r="B69" s="116" t="s">
        <v>438</v>
      </c>
      <c r="C69" s="121" t="s">
        <v>439</v>
      </c>
      <c r="D69" s="116">
        <v>120</v>
      </c>
      <c r="E69" s="319"/>
      <c r="F69" s="320"/>
      <c r="G69" s="320"/>
      <c r="H69" s="321"/>
      <c r="I69" s="122"/>
      <c r="J69" s="123">
        <f t="shared" ref="J69:J81" si="4">I69*D69*0.75</f>
        <v>0</v>
      </c>
      <c r="K69" s="135"/>
      <c r="L69" s="123">
        <f t="shared" ref="L69:L81" si="5">K69*D69*0.5</f>
        <v>0</v>
      </c>
      <c r="M69" s="325"/>
      <c r="N69" s="326"/>
      <c r="O69" s="326"/>
      <c r="P69" s="327"/>
      <c r="Q69" s="125">
        <f t="shared" ref="Q69:Q81" si="6">L69+J69</f>
        <v>0</v>
      </c>
      <c r="R69" s="126">
        <f t="shared" ref="R69:R81" si="7">I69*D69</f>
        <v>0</v>
      </c>
    </row>
    <row r="70" spans="1:18" ht="18.75">
      <c r="A70" s="134">
        <v>3</v>
      </c>
      <c r="B70" s="116" t="s">
        <v>440</v>
      </c>
      <c r="C70" s="121" t="s">
        <v>441</v>
      </c>
      <c r="D70" s="116">
        <v>140</v>
      </c>
      <c r="E70" s="319"/>
      <c r="F70" s="320"/>
      <c r="G70" s="320"/>
      <c r="H70" s="321"/>
      <c r="I70" s="122"/>
      <c r="J70" s="123">
        <f t="shared" si="4"/>
        <v>0</v>
      </c>
      <c r="K70" s="135"/>
      <c r="L70" s="123">
        <f t="shared" si="5"/>
        <v>0</v>
      </c>
      <c r="M70" s="325"/>
      <c r="N70" s="326"/>
      <c r="O70" s="326"/>
      <c r="P70" s="327"/>
      <c r="Q70" s="125">
        <f t="shared" si="6"/>
        <v>0</v>
      </c>
      <c r="R70" s="126">
        <f t="shared" si="7"/>
        <v>0</v>
      </c>
    </row>
    <row r="71" spans="1:18" ht="18.75">
      <c r="A71" s="134">
        <v>4</v>
      </c>
      <c r="B71" s="116" t="s">
        <v>442</v>
      </c>
      <c r="C71" s="121" t="s">
        <v>443</v>
      </c>
      <c r="D71" s="116">
        <v>203</v>
      </c>
      <c r="E71" s="319"/>
      <c r="F71" s="320"/>
      <c r="G71" s="320"/>
      <c r="H71" s="321"/>
      <c r="I71" s="122"/>
      <c r="J71" s="123">
        <f t="shared" si="4"/>
        <v>0</v>
      </c>
      <c r="K71" s="135"/>
      <c r="L71" s="123">
        <f t="shared" si="5"/>
        <v>0</v>
      </c>
      <c r="M71" s="325"/>
      <c r="N71" s="326"/>
      <c r="O71" s="326"/>
      <c r="P71" s="327"/>
      <c r="Q71" s="125">
        <f t="shared" si="6"/>
        <v>0</v>
      </c>
      <c r="R71" s="126">
        <f t="shared" si="7"/>
        <v>0</v>
      </c>
    </row>
    <row r="72" spans="1:18" ht="18.75">
      <c r="A72" s="134"/>
      <c r="B72" s="116" t="s">
        <v>444</v>
      </c>
      <c r="C72" s="121" t="s">
        <v>445</v>
      </c>
      <c r="D72" s="116">
        <v>206</v>
      </c>
      <c r="E72" s="319"/>
      <c r="F72" s="320"/>
      <c r="G72" s="320"/>
      <c r="H72" s="321"/>
      <c r="I72" s="122"/>
      <c r="J72" s="123">
        <f t="shared" si="4"/>
        <v>0</v>
      </c>
      <c r="K72" s="135"/>
      <c r="L72" s="123">
        <f t="shared" si="5"/>
        <v>0</v>
      </c>
      <c r="M72" s="325"/>
      <c r="N72" s="326"/>
      <c r="O72" s="326"/>
      <c r="P72" s="327"/>
      <c r="Q72" s="125">
        <f t="shared" si="6"/>
        <v>0</v>
      </c>
      <c r="R72" s="126">
        <f t="shared" si="7"/>
        <v>0</v>
      </c>
    </row>
    <row r="73" spans="1:18" ht="18.75">
      <c r="A73" s="134">
        <v>5</v>
      </c>
      <c r="B73" s="116" t="s">
        <v>446</v>
      </c>
      <c r="C73" s="121" t="s">
        <v>447</v>
      </c>
      <c r="D73" s="116">
        <v>125</v>
      </c>
      <c r="E73" s="319"/>
      <c r="F73" s="320"/>
      <c r="G73" s="320"/>
      <c r="H73" s="321"/>
      <c r="I73" s="122"/>
      <c r="J73" s="123">
        <f t="shared" si="4"/>
        <v>0</v>
      </c>
      <c r="K73" s="135"/>
      <c r="L73" s="123">
        <f t="shared" si="5"/>
        <v>0</v>
      </c>
      <c r="M73" s="325"/>
      <c r="N73" s="326"/>
      <c r="O73" s="326"/>
      <c r="P73" s="327"/>
      <c r="Q73" s="125">
        <f t="shared" si="6"/>
        <v>0</v>
      </c>
      <c r="R73" s="126">
        <f t="shared" si="7"/>
        <v>0</v>
      </c>
    </row>
    <row r="74" spans="1:18" ht="18.75">
      <c r="A74" s="134">
        <v>6</v>
      </c>
      <c r="B74" s="116" t="s">
        <v>410</v>
      </c>
      <c r="C74" s="116" t="s">
        <v>448</v>
      </c>
      <c r="D74" s="116">
        <v>125</v>
      </c>
      <c r="E74" s="319"/>
      <c r="F74" s="320"/>
      <c r="G74" s="320"/>
      <c r="H74" s="321"/>
      <c r="I74" s="122"/>
      <c r="J74" s="123">
        <f t="shared" si="4"/>
        <v>0</v>
      </c>
      <c r="K74" s="135"/>
      <c r="L74" s="123">
        <f t="shared" si="5"/>
        <v>0</v>
      </c>
      <c r="M74" s="325"/>
      <c r="N74" s="326"/>
      <c r="O74" s="326"/>
      <c r="P74" s="327"/>
      <c r="Q74" s="125">
        <f t="shared" si="6"/>
        <v>0</v>
      </c>
      <c r="R74" s="126">
        <f t="shared" si="7"/>
        <v>0</v>
      </c>
    </row>
    <row r="75" spans="1:18" ht="18.75">
      <c r="A75" s="134">
        <v>7</v>
      </c>
      <c r="B75" s="116" t="s">
        <v>449</v>
      </c>
      <c r="C75" s="121" t="s">
        <v>450</v>
      </c>
      <c r="D75" s="116">
        <v>100</v>
      </c>
      <c r="E75" s="319"/>
      <c r="F75" s="320"/>
      <c r="G75" s="320"/>
      <c r="H75" s="321"/>
      <c r="I75" s="122"/>
      <c r="J75" s="123">
        <f t="shared" si="4"/>
        <v>0</v>
      </c>
      <c r="K75" s="135"/>
      <c r="L75" s="123">
        <f t="shared" si="5"/>
        <v>0</v>
      </c>
      <c r="M75" s="325"/>
      <c r="N75" s="326"/>
      <c r="O75" s="326"/>
      <c r="P75" s="327"/>
      <c r="Q75" s="125">
        <f t="shared" si="6"/>
        <v>0</v>
      </c>
      <c r="R75" s="126">
        <f t="shared" si="7"/>
        <v>0</v>
      </c>
    </row>
    <row r="76" spans="1:18" ht="18.75">
      <c r="A76" s="134">
        <v>8</v>
      </c>
      <c r="B76" s="116" t="s">
        <v>451</v>
      </c>
      <c r="C76" s="121" t="s">
        <v>452</v>
      </c>
      <c r="D76" s="116">
        <v>185</v>
      </c>
      <c r="E76" s="319"/>
      <c r="F76" s="320"/>
      <c r="G76" s="320"/>
      <c r="H76" s="321"/>
      <c r="I76" s="122"/>
      <c r="J76" s="123">
        <f t="shared" si="4"/>
        <v>0</v>
      </c>
      <c r="K76" s="135"/>
      <c r="L76" s="123">
        <f t="shared" si="5"/>
        <v>0</v>
      </c>
      <c r="M76" s="325"/>
      <c r="N76" s="326"/>
      <c r="O76" s="326"/>
      <c r="P76" s="327"/>
      <c r="Q76" s="125">
        <f t="shared" si="6"/>
        <v>0</v>
      </c>
      <c r="R76" s="126">
        <f t="shared" si="7"/>
        <v>0</v>
      </c>
    </row>
    <row r="77" spans="1:18" ht="18.75">
      <c r="A77" s="134">
        <v>9</v>
      </c>
      <c r="B77" s="136" t="s">
        <v>453</v>
      </c>
      <c r="C77" s="121" t="s">
        <v>454</v>
      </c>
      <c r="D77" s="116">
        <v>200</v>
      </c>
      <c r="E77" s="319"/>
      <c r="F77" s="320"/>
      <c r="G77" s="320"/>
      <c r="H77" s="321"/>
      <c r="I77" s="122"/>
      <c r="J77" s="123">
        <f t="shared" si="4"/>
        <v>0</v>
      </c>
      <c r="K77" s="135"/>
      <c r="L77" s="123">
        <f t="shared" si="5"/>
        <v>0</v>
      </c>
      <c r="M77" s="325"/>
      <c r="N77" s="326"/>
      <c r="O77" s="326"/>
      <c r="P77" s="327"/>
      <c r="Q77" s="125">
        <f t="shared" si="6"/>
        <v>0</v>
      </c>
      <c r="R77" s="126">
        <f t="shared" si="7"/>
        <v>0</v>
      </c>
    </row>
    <row r="78" spans="1:18" ht="18.75">
      <c r="A78" s="134">
        <v>12</v>
      </c>
      <c r="B78" s="116" t="s">
        <v>455</v>
      </c>
      <c r="C78" s="121" t="s">
        <v>456</v>
      </c>
      <c r="D78" s="116">
        <v>65</v>
      </c>
      <c r="E78" s="319"/>
      <c r="F78" s="320"/>
      <c r="G78" s="320"/>
      <c r="H78" s="321"/>
      <c r="I78" s="122">
        <v>1</v>
      </c>
      <c r="J78" s="123">
        <f t="shared" si="4"/>
        <v>48.75</v>
      </c>
      <c r="K78" s="135"/>
      <c r="L78" s="123">
        <f t="shared" si="5"/>
        <v>0</v>
      </c>
      <c r="M78" s="325"/>
      <c r="N78" s="326"/>
      <c r="O78" s="326"/>
      <c r="P78" s="327"/>
      <c r="Q78" s="125">
        <f t="shared" si="6"/>
        <v>48.75</v>
      </c>
      <c r="R78" s="126">
        <f t="shared" si="7"/>
        <v>65</v>
      </c>
    </row>
    <row r="79" spans="1:18" ht="18.75">
      <c r="A79" s="134">
        <v>13</v>
      </c>
      <c r="B79" s="116"/>
      <c r="C79" s="116" t="s">
        <v>457</v>
      </c>
      <c r="D79" s="116">
        <v>65</v>
      </c>
      <c r="E79" s="319"/>
      <c r="F79" s="320"/>
      <c r="G79" s="320"/>
      <c r="H79" s="321"/>
      <c r="I79" s="122">
        <v>2</v>
      </c>
      <c r="J79" s="123">
        <f t="shared" si="4"/>
        <v>97.5</v>
      </c>
      <c r="K79" s="135"/>
      <c r="L79" s="123">
        <f t="shared" si="5"/>
        <v>0</v>
      </c>
      <c r="M79" s="325"/>
      <c r="N79" s="326"/>
      <c r="O79" s="326"/>
      <c r="P79" s="327"/>
      <c r="Q79" s="125">
        <f t="shared" si="6"/>
        <v>97.5</v>
      </c>
      <c r="R79" s="126">
        <f t="shared" si="7"/>
        <v>130</v>
      </c>
    </row>
    <row r="80" spans="1:18" ht="18.75">
      <c r="A80" s="134"/>
      <c r="B80" s="116"/>
      <c r="C80" s="116" t="s">
        <v>458</v>
      </c>
      <c r="D80" s="116">
        <v>340</v>
      </c>
      <c r="E80" s="319"/>
      <c r="F80" s="320"/>
      <c r="G80" s="320"/>
      <c r="H80" s="321"/>
      <c r="I80" s="122"/>
      <c r="J80" s="123">
        <f t="shared" si="4"/>
        <v>0</v>
      </c>
      <c r="K80" s="135"/>
      <c r="L80" s="123">
        <f t="shared" si="5"/>
        <v>0</v>
      </c>
      <c r="M80" s="325"/>
      <c r="N80" s="326"/>
      <c r="O80" s="326"/>
      <c r="P80" s="327"/>
      <c r="Q80" s="125">
        <f t="shared" si="6"/>
        <v>0</v>
      </c>
      <c r="R80" s="126">
        <f t="shared" si="7"/>
        <v>0</v>
      </c>
    </row>
    <row r="81" spans="1:18" ht="18.75">
      <c r="A81" s="134">
        <v>15</v>
      </c>
      <c r="B81" s="116" t="s">
        <v>410</v>
      </c>
      <c r="C81" s="116" t="s">
        <v>458</v>
      </c>
      <c r="D81" s="116">
        <v>240</v>
      </c>
      <c r="E81" s="319"/>
      <c r="F81" s="320"/>
      <c r="G81" s="320"/>
      <c r="H81" s="321"/>
      <c r="I81" s="122"/>
      <c r="J81" s="123">
        <f t="shared" si="4"/>
        <v>0</v>
      </c>
      <c r="K81" s="135"/>
      <c r="L81" s="123">
        <f t="shared" si="5"/>
        <v>0</v>
      </c>
      <c r="M81" s="325"/>
      <c r="N81" s="326"/>
      <c r="O81" s="326"/>
      <c r="P81" s="327"/>
      <c r="Q81" s="125">
        <f t="shared" si="6"/>
        <v>0</v>
      </c>
      <c r="R81" s="126">
        <f t="shared" si="7"/>
        <v>0</v>
      </c>
    </row>
    <row r="82" spans="1:18" ht="18.75">
      <c r="A82" s="328" t="s">
        <v>210</v>
      </c>
      <c r="B82" s="329"/>
      <c r="C82" s="329"/>
      <c r="D82" s="329"/>
      <c r="E82" s="329"/>
      <c r="F82" s="329"/>
      <c r="G82" s="329"/>
      <c r="H82" s="330"/>
      <c r="I82" s="129">
        <f>SUM(I68:I81)</f>
        <v>4</v>
      </c>
      <c r="J82" s="129">
        <f>SUM(J68:J81)</f>
        <v>228.75</v>
      </c>
      <c r="K82" s="129">
        <f>SUM(K68:K81)</f>
        <v>1</v>
      </c>
      <c r="L82" s="129">
        <f>SUM(L68:L81)</f>
        <v>55</v>
      </c>
      <c r="M82" s="130"/>
      <c r="N82" s="130"/>
      <c r="O82" s="130"/>
      <c r="P82" s="130"/>
      <c r="Q82" s="131">
        <f>L82+J82</f>
        <v>283.75</v>
      </c>
      <c r="R82" s="132">
        <f>SUM(R68:R81)</f>
        <v>305</v>
      </c>
    </row>
    <row r="83" spans="1:18" ht="20.25">
      <c r="A83" s="331" t="s">
        <v>459</v>
      </c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3"/>
      <c r="R83" s="133" t="s">
        <v>460</v>
      </c>
    </row>
    <row r="84" spans="1:18" ht="18.75">
      <c r="A84" s="134">
        <v>1</v>
      </c>
      <c r="B84" s="137">
        <v>33420</v>
      </c>
      <c r="C84" s="116" t="s">
        <v>461</v>
      </c>
      <c r="D84" s="116">
        <v>7</v>
      </c>
      <c r="E84" s="316"/>
      <c r="F84" s="317"/>
      <c r="G84" s="317"/>
      <c r="H84" s="317"/>
      <c r="I84" s="317"/>
      <c r="J84" s="317"/>
      <c r="K84" s="317"/>
      <c r="L84" s="318"/>
      <c r="M84" s="122">
        <v>18</v>
      </c>
      <c r="N84" s="123">
        <f>M84*D84*0.75</f>
        <v>94.5</v>
      </c>
      <c r="O84" s="135">
        <v>32</v>
      </c>
      <c r="P84" s="123">
        <f>O84*D84*0.5</f>
        <v>112</v>
      </c>
      <c r="Q84" s="125">
        <f>P84+N84</f>
        <v>206.5</v>
      </c>
      <c r="R84" s="126">
        <f>M84*D84</f>
        <v>126</v>
      </c>
    </row>
    <row r="85" spans="1:18" ht="18.75">
      <c r="A85" s="134">
        <v>2</v>
      </c>
      <c r="B85" s="137">
        <v>33939</v>
      </c>
      <c r="C85" s="116" t="s">
        <v>462</v>
      </c>
      <c r="D85" s="116">
        <v>12</v>
      </c>
      <c r="E85" s="319"/>
      <c r="F85" s="320"/>
      <c r="G85" s="320"/>
      <c r="H85" s="320"/>
      <c r="I85" s="320"/>
      <c r="J85" s="320"/>
      <c r="K85" s="320"/>
      <c r="L85" s="321"/>
      <c r="M85" s="122"/>
      <c r="N85" s="123">
        <f>M85*D85*0.75</f>
        <v>0</v>
      </c>
      <c r="O85" s="135">
        <v>3</v>
      </c>
      <c r="P85" s="123">
        <f>O85*D85*0.5</f>
        <v>18</v>
      </c>
      <c r="Q85" s="125">
        <f>P85+N85</f>
        <v>18</v>
      </c>
      <c r="R85" s="126">
        <f>M85*D85</f>
        <v>0</v>
      </c>
    </row>
    <row r="86" spans="1:18" ht="18.75">
      <c r="A86" s="134"/>
      <c r="B86" s="137"/>
      <c r="C86" s="116"/>
      <c r="D86" s="116"/>
      <c r="E86" s="319"/>
      <c r="F86" s="320"/>
      <c r="G86" s="320"/>
      <c r="H86" s="320"/>
      <c r="I86" s="320"/>
      <c r="J86" s="320"/>
      <c r="K86" s="320"/>
      <c r="L86" s="321"/>
      <c r="M86" s="122"/>
      <c r="N86" s="123">
        <f>M86*D86*0.75</f>
        <v>0</v>
      </c>
      <c r="O86" s="135"/>
      <c r="P86" s="123">
        <f>O86*D86*0.5</f>
        <v>0</v>
      </c>
      <c r="Q86" s="125">
        <f>P86+N86</f>
        <v>0</v>
      </c>
      <c r="R86" s="126">
        <f>M86*D86</f>
        <v>0</v>
      </c>
    </row>
    <row r="87" spans="1:18" ht="60">
      <c r="A87" s="134">
        <v>3</v>
      </c>
      <c r="B87" s="137">
        <v>34090</v>
      </c>
      <c r="C87" s="138" t="s">
        <v>463</v>
      </c>
      <c r="D87" s="116">
        <v>5</v>
      </c>
      <c r="E87" s="319"/>
      <c r="F87" s="320"/>
      <c r="G87" s="320"/>
      <c r="H87" s="320"/>
      <c r="I87" s="320"/>
      <c r="J87" s="320"/>
      <c r="K87" s="320"/>
      <c r="L87" s="321"/>
      <c r="M87" s="122">
        <v>70</v>
      </c>
      <c r="N87" s="123">
        <f>M87*D87*0.75</f>
        <v>262.5</v>
      </c>
      <c r="O87" s="135">
        <v>101</v>
      </c>
      <c r="P87" s="123">
        <f>O87*D87*0.5</f>
        <v>252.5</v>
      </c>
      <c r="Q87" s="125">
        <f>P87+N87</f>
        <v>515</v>
      </c>
      <c r="R87" s="126">
        <f>M87*D87</f>
        <v>350</v>
      </c>
    </row>
    <row r="88" spans="1:18" ht="18">
      <c r="A88" s="328" t="s">
        <v>210</v>
      </c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30"/>
      <c r="M88" s="139"/>
      <c r="N88" s="129">
        <f>SUM(N84:N87)</f>
        <v>357</v>
      </c>
      <c r="O88" s="129"/>
      <c r="P88" s="129">
        <f>SUM(P84:P87)</f>
        <v>382.5</v>
      </c>
      <c r="Q88" s="131">
        <f>P88+N88</f>
        <v>739.5</v>
      </c>
      <c r="R88" s="140">
        <f>SUM(R84:R87)</f>
        <v>476</v>
      </c>
    </row>
    <row r="89" spans="1:18" ht="18.75">
      <c r="A89" s="313" t="s">
        <v>464</v>
      </c>
      <c r="B89" s="313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141">
        <f>Q66+Q82+Q88</f>
        <v>19781.75</v>
      </c>
      <c r="R89" s="142">
        <f>R88+R82+R66</f>
        <v>11729</v>
      </c>
    </row>
    <row r="90" spans="1:18" ht="18.75">
      <c r="A90" s="314" t="s">
        <v>465</v>
      </c>
      <c r="B90" s="314"/>
      <c r="C90" s="314"/>
      <c r="D90" s="314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143">
        <v>67500</v>
      </c>
      <c r="R90" s="144">
        <f>Q90</f>
        <v>67500</v>
      </c>
    </row>
    <row r="91" spans="1:18" ht="18.75">
      <c r="A91" s="315" t="s">
        <v>466</v>
      </c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145">
        <f>Q89/Q90</f>
        <v>0.29306296296296297</v>
      </c>
      <c r="R91" s="146">
        <f>R89/R90</f>
        <v>0.17376296296296295</v>
      </c>
    </row>
  </sheetData>
  <mergeCells count="22">
    <mergeCell ref="A67:Q67"/>
    <mergeCell ref="A1:Q1"/>
    <mergeCell ref="A2:A4"/>
    <mergeCell ref="B2:B4"/>
    <mergeCell ref="C2:C4"/>
    <mergeCell ref="D2:D4"/>
    <mergeCell ref="E2:P2"/>
    <mergeCell ref="Q2:Q4"/>
    <mergeCell ref="R2:R5"/>
    <mergeCell ref="E3:P3"/>
    <mergeCell ref="A6:Q6"/>
    <mergeCell ref="I7:P65"/>
    <mergeCell ref="A66:D66"/>
    <mergeCell ref="A89:P89"/>
    <mergeCell ref="A90:P90"/>
    <mergeCell ref="A91:P91"/>
    <mergeCell ref="E68:H81"/>
    <mergeCell ref="M68:P81"/>
    <mergeCell ref="A82:H82"/>
    <mergeCell ref="A83:Q83"/>
    <mergeCell ref="E84:L87"/>
    <mergeCell ref="A88:L8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17"/>
  <sheetViews>
    <sheetView topLeftCell="C1" workbookViewId="0">
      <selection sqref="A1:R117"/>
    </sheetView>
  </sheetViews>
  <sheetFormatPr defaultRowHeight="15"/>
  <cols>
    <col min="9" max="9" width="6.85546875" customWidth="1"/>
    <col min="10" max="10" width="7" customWidth="1"/>
    <col min="11" max="11" width="6.42578125" customWidth="1"/>
    <col min="12" max="12" width="6.85546875" customWidth="1"/>
    <col min="13" max="13" width="6.42578125" customWidth="1"/>
    <col min="14" max="14" width="7" customWidth="1"/>
    <col min="15" max="15" width="7.28515625" customWidth="1"/>
    <col min="16" max="16" width="7.42578125" customWidth="1"/>
  </cols>
  <sheetData>
    <row r="1" spans="1:18" ht="25.5">
      <c r="A1" s="390" t="s">
        <v>467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2"/>
    </row>
    <row r="2" spans="1:18" ht="18">
      <c r="A2" s="393" t="s">
        <v>175</v>
      </c>
      <c r="B2" s="396" t="s">
        <v>318</v>
      </c>
      <c r="C2" s="393" t="s">
        <v>319</v>
      </c>
      <c r="D2" s="397" t="s">
        <v>320</v>
      </c>
      <c r="E2" s="396" t="s">
        <v>321</v>
      </c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8" t="s">
        <v>468</v>
      </c>
      <c r="R2" s="401" t="s">
        <v>469</v>
      </c>
    </row>
    <row r="3" spans="1:18" ht="18">
      <c r="A3" s="394"/>
      <c r="B3" s="396"/>
      <c r="C3" s="394"/>
      <c r="D3" s="397"/>
      <c r="E3" s="396" t="s">
        <v>324</v>
      </c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9"/>
      <c r="R3" s="402"/>
    </row>
    <row r="4" spans="1:18">
      <c r="A4" s="395"/>
      <c r="B4" s="396"/>
      <c r="C4" s="395"/>
      <c r="D4" s="397"/>
      <c r="E4" s="147" t="s">
        <v>470</v>
      </c>
      <c r="F4" s="148" t="s">
        <v>326</v>
      </c>
      <c r="G4" s="147" t="s">
        <v>471</v>
      </c>
      <c r="H4" s="148" t="s">
        <v>328</v>
      </c>
      <c r="I4" s="148"/>
      <c r="J4" s="148"/>
      <c r="K4" s="148"/>
      <c r="L4" s="148"/>
      <c r="M4" s="148"/>
      <c r="N4" s="148"/>
      <c r="O4" s="148"/>
      <c r="P4" s="148"/>
      <c r="Q4" s="400"/>
      <c r="R4" s="403"/>
    </row>
    <row r="5" spans="1:18" ht="20.25">
      <c r="A5" s="149">
        <v>1</v>
      </c>
      <c r="B5" s="149">
        <v>2</v>
      </c>
      <c r="C5" s="149">
        <v>3</v>
      </c>
      <c r="D5" s="149">
        <v>4</v>
      </c>
      <c r="E5" s="149">
        <v>5</v>
      </c>
      <c r="F5" s="150"/>
      <c r="G5" s="149">
        <v>6</v>
      </c>
      <c r="H5" s="150"/>
      <c r="I5" s="149">
        <v>7</v>
      </c>
      <c r="J5" s="150"/>
      <c r="K5" s="149">
        <v>8</v>
      </c>
      <c r="L5" s="150"/>
      <c r="M5" s="149">
        <v>9</v>
      </c>
      <c r="N5" s="150"/>
      <c r="O5" s="149">
        <v>10</v>
      </c>
      <c r="P5" s="150"/>
      <c r="Q5" s="149">
        <v>11</v>
      </c>
      <c r="R5" s="149">
        <v>12</v>
      </c>
    </row>
    <row r="6" spans="1:18" ht="20.25">
      <c r="A6" s="379" t="s">
        <v>333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1"/>
    </row>
    <row r="7" spans="1:18" ht="18.75">
      <c r="A7" s="151"/>
      <c r="B7" s="148" t="s">
        <v>335</v>
      </c>
      <c r="C7" s="152" t="s">
        <v>336</v>
      </c>
      <c r="D7" s="153">
        <v>44</v>
      </c>
      <c r="E7" s="154">
        <v>0</v>
      </c>
      <c r="F7" s="155">
        <f>E7*D7*0.75</f>
        <v>0</v>
      </c>
      <c r="G7" s="156">
        <v>7</v>
      </c>
      <c r="H7" s="148">
        <f>G7*D7*0.5</f>
        <v>154</v>
      </c>
      <c r="I7" s="382"/>
      <c r="J7" s="382"/>
      <c r="K7" s="382"/>
      <c r="L7" s="382"/>
      <c r="M7" s="382"/>
      <c r="N7" s="382"/>
      <c r="O7" s="382"/>
      <c r="P7" s="382"/>
      <c r="Q7" s="157">
        <f>H7+F7</f>
        <v>154</v>
      </c>
      <c r="R7" s="158">
        <f>E7*D7</f>
        <v>0</v>
      </c>
    </row>
    <row r="8" spans="1:18" ht="18.75">
      <c r="A8" s="151"/>
      <c r="B8" s="148" t="s">
        <v>337</v>
      </c>
      <c r="C8" s="152" t="s">
        <v>338</v>
      </c>
      <c r="D8" s="153">
        <v>65</v>
      </c>
      <c r="E8" s="154">
        <v>0</v>
      </c>
      <c r="F8" s="155">
        <f t="shared" ref="F8:F71" si="0">E8*D8*0.75</f>
        <v>0</v>
      </c>
      <c r="G8" s="156">
        <v>65</v>
      </c>
      <c r="H8" s="148">
        <f t="shared" ref="H8:H71" si="1">G8*D8*0.5</f>
        <v>2112.5</v>
      </c>
      <c r="I8" s="383"/>
      <c r="J8" s="383"/>
      <c r="K8" s="383"/>
      <c r="L8" s="383"/>
      <c r="M8" s="383"/>
      <c r="N8" s="383"/>
      <c r="O8" s="383"/>
      <c r="P8" s="383"/>
      <c r="Q8" s="157">
        <f t="shared" ref="Q8:Q71" si="2">H8+F8</f>
        <v>2112.5</v>
      </c>
      <c r="R8" s="158">
        <f t="shared" ref="R8:R71" si="3">E8*D8</f>
        <v>0</v>
      </c>
    </row>
    <row r="9" spans="1:18" ht="18.75">
      <c r="A9" s="151"/>
      <c r="B9" s="148" t="s">
        <v>339</v>
      </c>
      <c r="C9" s="152" t="s">
        <v>340</v>
      </c>
      <c r="D9" s="153">
        <v>45</v>
      </c>
      <c r="E9" s="154">
        <v>0</v>
      </c>
      <c r="F9" s="155">
        <f t="shared" si="0"/>
        <v>0</v>
      </c>
      <c r="G9" s="156">
        <v>0</v>
      </c>
      <c r="H9" s="148">
        <f t="shared" si="1"/>
        <v>0</v>
      </c>
      <c r="I9" s="383"/>
      <c r="J9" s="383"/>
      <c r="K9" s="383"/>
      <c r="L9" s="383"/>
      <c r="M9" s="383"/>
      <c r="N9" s="383"/>
      <c r="O9" s="383"/>
      <c r="P9" s="383"/>
      <c r="Q9" s="157">
        <f t="shared" si="2"/>
        <v>0</v>
      </c>
      <c r="R9" s="158">
        <f t="shared" si="3"/>
        <v>0</v>
      </c>
    </row>
    <row r="10" spans="1:18" ht="18.75">
      <c r="A10" s="151"/>
      <c r="B10" s="148" t="s">
        <v>341</v>
      </c>
      <c r="C10" s="152" t="s">
        <v>342</v>
      </c>
      <c r="D10" s="153">
        <v>47</v>
      </c>
      <c r="E10" s="154">
        <v>0</v>
      </c>
      <c r="F10" s="155">
        <f t="shared" si="0"/>
        <v>0</v>
      </c>
      <c r="G10" s="156">
        <v>0</v>
      </c>
      <c r="H10" s="148">
        <f t="shared" si="1"/>
        <v>0</v>
      </c>
      <c r="I10" s="383"/>
      <c r="J10" s="383"/>
      <c r="K10" s="383"/>
      <c r="L10" s="383"/>
      <c r="M10" s="383"/>
      <c r="N10" s="383"/>
      <c r="O10" s="383"/>
      <c r="P10" s="383"/>
      <c r="Q10" s="157">
        <f t="shared" si="2"/>
        <v>0</v>
      </c>
      <c r="R10" s="158">
        <f t="shared" si="3"/>
        <v>0</v>
      </c>
    </row>
    <row r="11" spans="1:18" ht="18.75">
      <c r="A11" s="151"/>
      <c r="B11" s="148" t="s">
        <v>343</v>
      </c>
      <c r="C11" s="152" t="s">
        <v>344</v>
      </c>
      <c r="D11" s="153">
        <v>62</v>
      </c>
      <c r="E11" s="154">
        <v>0</v>
      </c>
      <c r="F11" s="155">
        <f t="shared" si="0"/>
        <v>0</v>
      </c>
      <c r="G11" s="156">
        <v>13</v>
      </c>
      <c r="H11" s="148">
        <f t="shared" si="1"/>
        <v>403</v>
      </c>
      <c r="I11" s="383"/>
      <c r="J11" s="383"/>
      <c r="K11" s="383"/>
      <c r="L11" s="383"/>
      <c r="M11" s="383"/>
      <c r="N11" s="383"/>
      <c r="O11" s="383"/>
      <c r="P11" s="383"/>
      <c r="Q11" s="157">
        <f t="shared" si="2"/>
        <v>403</v>
      </c>
      <c r="R11" s="158">
        <f t="shared" si="3"/>
        <v>0</v>
      </c>
    </row>
    <row r="12" spans="1:18" ht="18.75">
      <c r="A12" s="151"/>
      <c r="B12" s="148" t="s">
        <v>345</v>
      </c>
      <c r="C12" s="152" t="s">
        <v>346</v>
      </c>
      <c r="D12" s="153">
        <v>75</v>
      </c>
      <c r="E12" s="154">
        <v>66</v>
      </c>
      <c r="F12" s="155">
        <f t="shared" si="0"/>
        <v>3712.5</v>
      </c>
      <c r="G12" s="156">
        <v>209</v>
      </c>
      <c r="H12" s="148">
        <f t="shared" si="1"/>
        <v>7837.5</v>
      </c>
      <c r="I12" s="383"/>
      <c r="J12" s="383"/>
      <c r="K12" s="383"/>
      <c r="L12" s="383"/>
      <c r="M12" s="383"/>
      <c r="N12" s="383"/>
      <c r="O12" s="383"/>
      <c r="P12" s="383"/>
      <c r="Q12" s="157">
        <f t="shared" si="2"/>
        <v>11550</v>
      </c>
      <c r="R12" s="158">
        <f t="shared" si="3"/>
        <v>4950</v>
      </c>
    </row>
    <row r="13" spans="1:18" ht="18.75">
      <c r="A13" s="151"/>
      <c r="B13" s="148" t="s">
        <v>347</v>
      </c>
      <c r="C13" s="152" t="s">
        <v>348</v>
      </c>
      <c r="D13" s="153">
        <v>75</v>
      </c>
      <c r="E13" s="154">
        <v>12</v>
      </c>
      <c r="F13" s="155">
        <f t="shared" si="0"/>
        <v>675</v>
      </c>
      <c r="G13" s="156">
        <v>30</v>
      </c>
      <c r="H13" s="148">
        <f t="shared" si="1"/>
        <v>1125</v>
      </c>
      <c r="I13" s="383"/>
      <c r="J13" s="383"/>
      <c r="K13" s="383"/>
      <c r="L13" s="383"/>
      <c r="M13" s="383"/>
      <c r="N13" s="383"/>
      <c r="O13" s="383"/>
      <c r="P13" s="383"/>
      <c r="Q13" s="157">
        <f t="shared" si="2"/>
        <v>1800</v>
      </c>
      <c r="R13" s="158">
        <f t="shared" si="3"/>
        <v>900</v>
      </c>
    </row>
    <row r="14" spans="1:18" ht="18.75">
      <c r="A14" s="151"/>
      <c r="B14" s="148" t="s">
        <v>349</v>
      </c>
      <c r="C14" s="152" t="s">
        <v>350</v>
      </c>
      <c r="D14" s="153">
        <v>82</v>
      </c>
      <c r="E14" s="154">
        <v>7</v>
      </c>
      <c r="F14" s="155">
        <f t="shared" si="0"/>
        <v>430.5</v>
      </c>
      <c r="G14" s="156">
        <v>0</v>
      </c>
      <c r="H14" s="148">
        <f t="shared" si="1"/>
        <v>0</v>
      </c>
      <c r="I14" s="383"/>
      <c r="J14" s="383"/>
      <c r="K14" s="383"/>
      <c r="L14" s="383"/>
      <c r="M14" s="383"/>
      <c r="N14" s="383"/>
      <c r="O14" s="383"/>
      <c r="P14" s="383"/>
      <c r="Q14" s="157">
        <f t="shared" si="2"/>
        <v>430.5</v>
      </c>
      <c r="R14" s="158">
        <f t="shared" si="3"/>
        <v>574</v>
      </c>
    </row>
    <row r="15" spans="1:18" ht="18.75">
      <c r="A15" s="151"/>
      <c r="B15" s="148"/>
      <c r="C15" s="152" t="s">
        <v>472</v>
      </c>
      <c r="D15" s="153">
        <v>75</v>
      </c>
      <c r="E15" s="154">
        <v>1</v>
      </c>
      <c r="F15" s="155">
        <f t="shared" si="0"/>
        <v>56.25</v>
      </c>
      <c r="G15" s="156">
        <v>0</v>
      </c>
      <c r="H15" s="148">
        <f t="shared" si="1"/>
        <v>0</v>
      </c>
      <c r="I15" s="383"/>
      <c r="J15" s="383"/>
      <c r="K15" s="383"/>
      <c r="L15" s="383"/>
      <c r="M15" s="383"/>
      <c r="N15" s="383"/>
      <c r="O15" s="383"/>
      <c r="P15" s="383"/>
      <c r="Q15" s="157">
        <f t="shared" si="2"/>
        <v>56.25</v>
      </c>
      <c r="R15" s="158">
        <f t="shared" si="3"/>
        <v>75</v>
      </c>
    </row>
    <row r="16" spans="1:18" ht="18.75">
      <c r="A16" s="151"/>
      <c r="B16" s="148"/>
      <c r="C16" s="152" t="s">
        <v>473</v>
      </c>
      <c r="D16" s="153">
        <v>82</v>
      </c>
      <c r="E16" s="154">
        <v>1</v>
      </c>
      <c r="F16" s="155">
        <f t="shared" si="0"/>
        <v>61.5</v>
      </c>
      <c r="G16" s="156">
        <v>0</v>
      </c>
      <c r="H16" s="148">
        <f t="shared" si="1"/>
        <v>0</v>
      </c>
      <c r="I16" s="383"/>
      <c r="J16" s="383"/>
      <c r="K16" s="383"/>
      <c r="L16" s="383"/>
      <c r="M16" s="383"/>
      <c r="N16" s="383"/>
      <c r="O16" s="383"/>
      <c r="P16" s="383"/>
      <c r="Q16" s="157">
        <f t="shared" si="2"/>
        <v>61.5</v>
      </c>
      <c r="R16" s="158">
        <f t="shared" si="3"/>
        <v>82</v>
      </c>
    </row>
    <row r="17" spans="1:18" ht="18.75">
      <c r="A17" s="151"/>
      <c r="B17" s="148" t="s">
        <v>351</v>
      </c>
      <c r="C17" s="152" t="s">
        <v>352</v>
      </c>
      <c r="D17" s="153">
        <v>84</v>
      </c>
      <c r="E17" s="154">
        <v>1</v>
      </c>
      <c r="F17" s="155">
        <f t="shared" si="0"/>
        <v>63</v>
      </c>
      <c r="G17" s="156">
        <v>0</v>
      </c>
      <c r="H17" s="148">
        <f t="shared" si="1"/>
        <v>0</v>
      </c>
      <c r="I17" s="383"/>
      <c r="J17" s="383"/>
      <c r="K17" s="383"/>
      <c r="L17" s="383"/>
      <c r="M17" s="383"/>
      <c r="N17" s="383"/>
      <c r="O17" s="383"/>
      <c r="P17" s="383"/>
      <c r="Q17" s="157">
        <f t="shared" si="2"/>
        <v>63</v>
      </c>
      <c r="R17" s="158">
        <f t="shared" si="3"/>
        <v>84</v>
      </c>
    </row>
    <row r="18" spans="1:18" ht="18.75">
      <c r="A18" s="151"/>
      <c r="B18" s="148" t="s">
        <v>353</v>
      </c>
      <c r="C18" s="152" t="s">
        <v>354</v>
      </c>
      <c r="D18" s="153">
        <v>110</v>
      </c>
      <c r="E18" s="154">
        <v>4</v>
      </c>
      <c r="F18" s="155">
        <f t="shared" si="0"/>
        <v>330</v>
      </c>
      <c r="G18" s="156">
        <v>0</v>
      </c>
      <c r="H18" s="148">
        <f t="shared" si="1"/>
        <v>0</v>
      </c>
      <c r="I18" s="383"/>
      <c r="J18" s="383"/>
      <c r="K18" s="383"/>
      <c r="L18" s="383"/>
      <c r="M18" s="383"/>
      <c r="N18" s="383"/>
      <c r="O18" s="383"/>
      <c r="P18" s="383"/>
      <c r="Q18" s="157">
        <f t="shared" si="2"/>
        <v>330</v>
      </c>
      <c r="R18" s="158">
        <f t="shared" si="3"/>
        <v>440</v>
      </c>
    </row>
    <row r="19" spans="1:18" ht="18.75">
      <c r="A19" s="151"/>
      <c r="B19" s="148" t="s">
        <v>355</v>
      </c>
      <c r="C19" s="152" t="s">
        <v>356</v>
      </c>
      <c r="D19" s="153">
        <v>155</v>
      </c>
      <c r="E19" s="154">
        <v>0</v>
      </c>
      <c r="F19" s="155">
        <f t="shared" si="0"/>
        <v>0</v>
      </c>
      <c r="G19" s="156">
        <v>0</v>
      </c>
      <c r="H19" s="148">
        <f t="shared" si="1"/>
        <v>0</v>
      </c>
      <c r="I19" s="383"/>
      <c r="J19" s="383"/>
      <c r="K19" s="383"/>
      <c r="L19" s="383"/>
      <c r="M19" s="383"/>
      <c r="N19" s="383"/>
      <c r="O19" s="383"/>
      <c r="P19" s="383"/>
      <c r="Q19" s="157">
        <f t="shared" si="2"/>
        <v>0</v>
      </c>
      <c r="R19" s="158">
        <f t="shared" si="3"/>
        <v>0</v>
      </c>
    </row>
    <row r="20" spans="1:18" ht="18.75">
      <c r="A20" s="151"/>
      <c r="B20" s="148" t="s">
        <v>357</v>
      </c>
      <c r="C20" s="152" t="s">
        <v>358</v>
      </c>
      <c r="D20" s="153">
        <v>48</v>
      </c>
      <c r="E20" s="154">
        <v>0</v>
      </c>
      <c r="F20" s="155">
        <v>0</v>
      </c>
      <c r="G20" s="156">
        <v>0</v>
      </c>
      <c r="H20" s="148">
        <v>0</v>
      </c>
      <c r="I20" s="383"/>
      <c r="J20" s="383"/>
      <c r="K20" s="383"/>
      <c r="L20" s="383"/>
      <c r="M20" s="383"/>
      <c r="N20" s="383"/>
      <c r="O20" s="383"/>
      <c r="P20" s="383"/>
      <c r="Q20" s="157">
        <f t="shared" si="2"/>
        <v>0</v>
      </c>
      <c r="R20" s="158">
        <f t="shared" si="3"/>
        <v>0</v>
      </c>
    </row>
    <row r="21" spans="1:18" ht="18.75">
      <c r="A21" s="151"/>
      <c r="B21" s="148" t="s">
        <v>359</v>
      </c>
      <c r="C21" s="152" t="s">
        <v>360</v>
      </c>
      <c r="D21" s="153">
        <v>60</v>
      </c>
      <c r="E21" s="154">
        <v>0</v>
      </c>
      <c r="F21" s="155">
        <f t="shared" si="0"/>
        <v>0</v>
      </c>
      <c r="G21" s="156">
        <v>0</v>
      </c>
      <c r="H21" s="148">
        <f t="shared" si="1"/>
        <v>0</v>
      </c>
      <c r="I21" s="383"/>
      <c r="J21" s="383"/>
      <c r="K21" s="383"/>
      <c r="L21" s="383"/>
      <c r="M21" s="383"/>
      <c r="N21" s="383"/>
      <c r="O21" s="383"/>
      <c r="P21" s="383"/>
      <c r="Q21" s="157">
        <f t="shared" si="2"/>
        <v>0</v>
      </c>
      <c r="R21" s="158">
        <f t="shared" si="3"/>
        <v>0</v>
      </c>
    </row>
    <row r="22" spans="1:18" ht="18.75">
      <c r="A22" s="151"/>
      <c r="B22" s="148" t="s">
        <v>361</v>
      </c>
      <c r="C22" s="152" t="s">
        <v>362</v>
      </c>
      <c r="D22" s="153">
        <v>74</v>
      </c>
      <c r="E22" s="154">
        <v>0</v>
      </c>
      <c r="F22" s="155">
        <v>504</v>
      </c>
      <c r="G22" s="156">
        <v>26</v>
      </c>
      <c r="H22" s="148">
        <v>264</v>
      </c>
      <c r="I22" s="383"/>
      <c r="J22" s="383"/>
      <c r="K22" s="383"/>
      <c r="L22" s="383"/>
      <c r="M22" s="383"/>
      <c r="N22" s="383"/>
      <c r="O22" s="383"/>
      <c r="P22" s="383"/>
      <c r="Q22" s="157">
        <f t="shared" si="2"/>
        <v>768</v>
      </c>
      <c r="R22" s="158">
        <f t="shared" si="3"/>
        <v>0</v>
      </c>
    </row>
    <row r="23" spans="1:18" ht="18.75">
      <c r="A23" s="151"/>
      <c r="B23" s="148" t="s">
        <v>363</v>
      </c>
      <c r="C23" s="152" t="s">
        <v>364</v>
      </c>
      <c r="D23" s="153">
        <v>78</v>
      </c>
      <c r="E23" s="154">
        <v>0</v>
      </c>
      <c r="F23" s="155">
        <f t="shared" si="0"/>
        <v>0</v>
      </c>
      <c r="G23" s="156">
        <v>0</v>
      </c>
      <c r="H23" s="148">
        <f t="shared" si="1"/>
        <v>0</v>
      </c>
      <c r="I23" s="383"/>
      <c r="J23" s="383"/>
      <c r="K23" s="383"/>
      <c r="L23" s="383"/>
      <c r="M23" s="383"/>
      <c r="N23" s="383"/>
      <c r="O23" s="383"/>
      <c r="P23" s="383"/>
      <c r="Q23" s="157">
        <f t="shared" si="2"/>
        <v>0</v>
      </c>
      <c r="R23" s="158">
        <f t="shared" si="3"/>
        <v>0</v>
      </c>
    </row>
    <row r="24" spans="1:18" ht="18.75">
      <c r="A24" s="151"/>
      <c r="B24" s="148" t="s">
        <v>365</v>
      </c>
      <c r="C24" s="152" t="s">
        <v>366</v>
      </c>
      <c r="D24" s="153">
        <v>100</v>
      </c>
      <c r="E24" s="154">
        <v>0</v>
      </c>
      <c r="F24" s="155">
        <f t="shared" si="0"/>
        <v>0</v>
      </c>
      <c r="G24" s="156">
        <v>0</v>
      </c>
      <c r="H24" s="148">
        <f t="shared" si="1"/>
        <v>0</v>
      </c>
      <c r="I24" s="383"/>
      <c r="J24" s="383"/>
      <c r="K24" s="383"/>
      <c r="L24" s="383"/>
      <c r="M24" s="383"/>
      <c r="N24" s="383"/>
      <c r="O24" s="383"/>
      <c r="P24" s="383"/>
      <c r="Q24" s="157">
        <f t="shared" si="2"/>
        <v>0</v>
      </c>
      <c r="R24" s="158">
        <f t="shared" si="3"/>
        <v>0</v>
      </c>
    </row>
    <row r="25" spans="1:18" ht="18.75">
      <c r="A25" s="151"/>
      <c r="B25" s="148" t="s">
        <v>367</v>
      </c>
      <c r="C25" s="152" t="s">
        <v>368</v>
      </c>
      <c r="D25" s="153">
        <v>106</v>
      </c>
      <c r="E25" s="154">
        <v>0</v>
      </c>
      <c r="F25" s="155">
        <f t="shared" si="0"/>
        <v>0</v>
      </c>
      <c r="G25" s="156">
        <v>0</v>
      </c>
      <c r="H25" s="148">
        <f t="shared" si="1"/>
        <v>0</v>
      </c>
      <c r="I25" s="383"/>
      <c r="J25" s="383"/>
      <c r="K25" s="383"/>
      <c r="L25" s="383"/>
      <c r="M25" s="383"/>
      <c r="N25" s="383"/>
      <c r="O25" s="383"/>
      <c r="P25" s="383"/>
      <c r="Q25" s="157">
        <f t="shared" si="2"/>
        <v>0</v>
      </c>
      <c r="R25" s="158">
        <f t="shared" si="3"/>
        <v>0</v>
      </c>
    </row>
    <row r="26" spans="1:18" ht="18.75">
      <c r="A26" s="151"/>
      <c r="B26" s="148" t="s">
        <v>369</v>
      </c>
      <c r="C26" s="152" t="s">
        <v>370</v>
      </c>
      <c r="D26" s="153">
        <v>106</v>
      </c>
      <c r="E26" s="154">
        <v>0</v>
      </c>
      <c r="F26" s="155">
        <f t="shared" si="0"/>
        <v>0</v>
      </c>
      <c r="G26" s="156">
        <v>0</v>
      </c>
      <c r="H26" s="148">
        <f t="shared" si="1"/>
        <v>0</v>
      </c>
      <c r="I26" s="383"/>
      <c r="J26" s="383"/>
      <c r="K26" s="383"/>
      <c r="L26" s="383"/>
      <c r="M26" s="383"/>
      <c r="N26" s="383"/>
      <c r="O26" s="383"/>
      <c r="P26" s="383"/>
      <c r="Q26" s="157">
        <f t="shared" si="2"/>
        <v>0</v>
      </c>
      <c r="R26" s="158">
        <f t="shared" si="3"/>
        <v>0</v>
      </c>
    </row>
    <row r="27" spans="1:18" ht="18.75">
      <c r="A27" s="151"/>
      <c r="B27" s="148" t="s">
        <v>371</v>
      </c>
      <c r="C27" s="152" t="s">
        <v>372</v>
      </c>
      <c r="D27" s="153">
        <v>120</v>
      </c>
      <c r="E27" s="154"/>
      <c r="F27" s="155">
        <f t="shared" si="0"/>
        <v>0</v>
      </c>
      <c r="G27" s="156">
        <v>0</v>
      </c>
      <c r="H27" s="148">
        <f t="shared" si="1"/>
        <v>0</v>
      </c>
      <c r="I27" s="383"/>
      <c r="J27" s="383"/>
      <c r="K27" s="383"/>
      <c r="L27" s="383"/>
      <c r="M27" s="383"/>
      <c r="N27" s="383"/>
      <c r="O27" s="383"/>
      <c r="P27" s="383"/>
      <c r="Q27" s="157">
        <f t="shared" si="2"/>
        <v>0</v>
      </c>
      <c r="R27" s="158">
        <f t="shared" si="3"/>
        <v>0</v>
      </c>
    </row>
    <row r="28" spans="1:18" ht="18.75">
      <c r="A28" s="151"/>
      <c r="B28" s="148" t="s">
        <v>474</v>
      </c>
      <c r="C28" s="152" t="s">
        <v>475</v>
      </c>
      <c r="D28" s="153">
        <v>160</v>
      </c>
      <c r="E28" s="154">
        <v>0</v>
      </c>
      <c r="F28" s="155">
        <f t="shared" si="0"/>
        <v>0</v>
      </c>
      <c r="G28" s="156">
        <v>0</v>
      </c>
      <c r="H28" s="148">
        <f t="shared" si="1"/>
        <v>0</v>
      </c>
      <c r="I28" s="383"/>
      <c r="J28" s="383"/>
      <c r="K28" s="383"/>
      <c r="L28" s="383"/>
      <c r="M28" s="383"/>
      <c r="N28" s="383"/>
      <c r="O28" s="383"/>
      <c r="P28" s="383"/>
      <c r="Q28" s="157">
        <f t="shared" si="2"/>
        <v>0</v>
      </c>
      <c r="R28" s="158">
        <f t="shared" si="3"/>
        <v>0</v>
      </c>
    </row>
    <row r="29" spans="1:18" ht="18.75">
      <c r="A29" s="151"/>
      <c r="B29" s="148" t="s">
        <v>373</v>
      </c>
      <c r="C29" s="152" t="s">
        <v>374</v>
      </c>
      <c r="D29" s="153">
        <v>180</v>
      </c>
      <c r="E29" s="154">
        <v>0</v>
      </c>
      <c r="F29" s="155">
        <f t="shared" si="0"/>
        <v>0</v>
      </c>
      <c r="G29" s="156">
        <v>0</v>
      </c>
      <c r="H29" s="148">
        <f t="shared" si="1"/>
        <v>0</v>
      </c>
      <c r="I29" s="383"/>
      <c r="J29" s="383"/>
      <c r="K29" s="383"/>
      <c r="L29" s="383"/>
      <c r="M29" s="383"/>
      <c r="N29" s="383"/>
      <c r="O29" s="383"/>
      <c r="P29" s="383"/>
      <c r="Q29" s="157">
        <f t="shared" si="2"/>
        <v>0</v>
      </c>
      <c r="R29" s="158">
        <f t="shared" si="3"/>
        <v>0</v>
      </c>
    </row>
    <row r="30" spans="1:18" ht="18.75">
      <c r="A30" s="151"/>
      <c r="B30" s="148" t="s">
        <v>375</v>
      </c>
      <c r="C30" s="152" t="s">
        <v>376</v>
      </c>
      <c r="D30" s="153">
        <v>122</v>
      </c>
      <c r="E30" s="154">
        <v>0</v>
      </c>
      <c r="F30" s="155">
        <f t="shared" si="0"/>
        <v>0</v>
      </c>
      <c r="G30" s="156">
        <v>0</v>
      </c>
      <c r="H30" s="148">
        <f t="shared" si="1"/>
        <v>0</v>
      </c>
      <c r="I30" s="383"/>
      <c r="J30" s="383"/>
      <c r="K30" s="383"/>
      <c r="L30" s="383"/>
      <c r="M30" s="383"/>
      <c r="N30" s="383"/>
      <c r="O30" s="383"/>
      <c r="P30" s="383"/>
      <c r="Q30" s="157">
        <f t="shared" si="2"/>
        <v>0</v>
      </c>
      <c r="R30" s="158">
        <f t="shared" si="3"/>
        <v>0</v>
      </c>
    </row>
    <row r="31" spans="1:18" ht="18.75">
      <c r="A31" s="151"/>
      <c r="B31" s="148" t="s">
        <v>377</v>
      </c>
      <c r="C31" s="152" t="s">
        <v>378</v>
      </c>
      <c r="D31" s="153">
        <v>155</v>
      </c>
      <c r="E31" s="154">
        <v>1</v>
      </c>
      <c r="F31" s="155">
        <f t="shared" si="0"/>
        <v>116.25</v>
      </c>
      <c r="G31" s="156">
        <v>0</v>
      </c>
      <c r="H31" s="148">
        <f t="shared" si="1"/>
        <v>0</v>
      </c>
      <c r="I31" s="383"/>
      <c r="J31" s="383"/>
      <c r="K31" s="383"/>
      <c r="L31" s="383"/>
      <c r="M31" s="383"/>
      <c r="N31" s="383"/>
      <c r="O31" s="383"/>
      <c r="P31" s="383"/>
      <c r="Q31" s="157">
        <f t="shared" si="2"/>
        <v>116.25</v>
      </c>
      <c r="R31" s="158">
        <f t="shared" si="3"/>
        <v>155</v>
      </c>
    </row>
    <row r="32" spans="1:18" ht="18.75">
      <c r="A32" s="151"/>
      <c r="B32" s="148"/>
      <c r="C32" s="152" t="s">
        <v>379</v>
      </c>
      <c r="D32" s="153">
        <v>165</v>
      </c>
      <c r="E32" s="154">
        <v>0</v>
      </c>
      <c r="F32" s="155">
        <v>0</v>
      </c>
      <c r="G32" s="156">
        <v>0</v>
      </c>
      <c r="H32" s="148">
        <f t="shared" si="1"/>
        <v>0</v>
      </c>
      <c r="I32" s="383"/>
      <c r="J32" s="383"/>
      <c r="K32" s="383"/>
      <c r="L32" s="383"/>
      <c r="M32" s="383"/>
      <c r="N32" s="383"/>
      <c r="O32" s="383"/>
      <c r="P32" s="383"/>
      <c r="Q32" s="157">
        <f t="shared" si="2"/>
        <v>0</v>
      </c>
      <c r="R32" s="158">
        <f t="shared" si="3"/>
        <v>0</v>
      </c>
    </row>
    <row r="33" spans="1:18" ht="18.75">
      <c r="A33" s="151"/>
      <c r="B33" s="148" t="s">
        <v>380</v>
      </c>
      <c r="C33" s="152" t="s">
        <v>381</v>
      </c>
      <c r="D33" s="153">
        <v>155</v>
      </c>
      <c r="E33" s="154">
        <v>0</v>
      </c>
      <c r="F33" s="155">
        <f t="shared" si="0"/>
        <v>0</v>
      </c>
      <c r="G33" s="156">
        <v>0</v>
      </c>
      <c r="H33" s="148">
        <f t="shared" si="1"/>
        <v>0</v>
      </c>
      <c r="I33" s="383"/>
      <c r="J33" s="383"/>
      <c r="K33" s="383"/>
      <c r="L33" s="383"/>
      <c r="M33" s="383"/>
      <c r="N33" s="383"/>
      <c r="O33" s="383"/>
      <c r="P33" s="383"/>
      <c r="Q33" s="157">
        <f t="shared" si="2"/>
        <v>0</v>
      </c>
      <c r="R33" s="158">
        <f t="shared" si="3"/>
        <v>0</v>
      </c>
    </row>
    <row r="34" spans="1:18" ht="18.75">
      <c r="A34" s="151"/>
      <c r="B34" s="148" t="s">
        <v>382</v>
      </c>
      <c r="C34" s="152" t="s">
        <v>383</v>
      </c>
      <c r="D34" s="153">
        <v>184</v>
      </c>
      <c r="E34" s="154">
        <v>0</v>
      </c>
      <c r="F34" s="155">
        <f t="shared" si="0"/>
        <v>0</v>
      </c>
      <c r="G34" s="156">
        <v>0</v>
      </c>
      <c r="H34" s="148">
        <f t="shared" si="1"/>
        <v>0</v>
      </c>
      <c r="I34" s="383"/>
      <c r="J34" s="383"/>
      <c r="K34" s="383"/>
      <c r="L34" s="383"/>
      <c r="M34" s="383"/>
      <c r="N34" s="383"/>
      <c r="O34" s="383"/>
      <c r="P34" s="383"/>
      <c r="Q34" s="157">
        <f t="shared" si="2"/>
        <v>0</v>
      </c>
      <c r="R34" s="158">
        <f t="shared" si="3"/>
        <v>0</v>
      </c>
    </row>
    <row r="35" spans="1:18" ht="18.75">
      <c r="A35" s="151"/>
      <c r="B35" s="148" t="s">
        <v>384</v>
      </c>
      <c r="C35" s="152" t="s">
        <v>385</v>
      </c>
      <c r="D35" s="153">
        <v>41</v>
      </c>
      <c r="E35" s="154">
        <v>0</v>
      </c>
      <c r="F35" s="155">
        <f t="shared" si="0"/>
        <v>0</v>
      </c>
      <c r="G35" s="156">
        <v>0</v>
      </c>
      <c r="H35" s="148">
        <f t="shared" si="1"/>
        <v>0</v>
      </c>
      <c r="I35" s="383"/>
      <c r="J35" s="383"/>
      <c r="K35" s="383"/>
      <c r="L35" s="383"/>
      <c r="M35" s="383"/>
      <c r="N35" s="383"/>
      <c r="O35" s="383"/>
      <c r="P35" s="383"/>
      <c r="Q35" s="157">
        <f t="shared" si="2"/>
        <v>0</v>
      </c>
      <c r="R35" s="158">
        <f t="shared" si="3"/>
        <v>0</v>
      </c>
    </row>
    <row r="36" spans="1:18" ht="18.75">
      <c r="A36" s="151"/>
      <c r="B36" s="148" t="s">
        <v>386</v>
      </c>
      <c r="C36" s="152" t="s">
        <v>387</v>
      </c>
      <c r="D36" s="153">
        <v>40</v>
      </c>
      <c r="E36" s="154">
        <v>0</v>
      </c>
      <c r="F36" s="155">
        <f t="shared" si="0"/>
        <v>0</v>
      </c>
      <c r="G36" s="156">
        <v>0</v>
      </c>
      <c r="H36" s="148">
        <f t="shared" si="1"/>
        <v>0</v>
      </c>
      <c r="I36" s="383"/>
      <c r="J36" s="383"/>
      <c r="K36" s="383"/>
      <c r="L36" s="383"/>
      <c r="M36" s="383"/>
      <c r="N36" s="383"/>
      <c r="O36" s="383"/>
      <c r="P36" s="383"/>
      <c r="Q36" s="157">
        <f t="shared" si="2"/>
        <v>0</v>
      </c>
      <c r="R36" s="158">
        <f t="shared" si="3"/>
        <v>0</v>
      </c>
    </row>
    <row r="37" spans="1:18" ht="18.75">
      <c r="A37" s="151"/>
      <c r="B37" s="148" t="s">
        <v>388</v>
      </c>
      <c r="C37" s="152" t="s">
        <v>389</v>
      </c>
      <c r="D37" s="153">
        <v>40</v>
      </c>
      <c r="E37" s="154">
        <v>0</v>
      </c>
      <c r="F37" s="155">
        <f t="shared" si="0"/>
        <v>0</v>
      </c>
      <c r="G37" s="156">
        <v>0</v>
      </c>
      <c r="H37" s="148">
        <f t="shared" si="1"/>
        <v>0</v>
      </c>
      <c r="I37" s="383"/>
      <c r="J37" s="383"/>
      <c r="K37" s="383"/>
      <c r="L37" s="383"/>
      <c r="M37" s="383"/>
      <c r="N37" s="383"/>
      <c r="O37" s="383"/>
      <c r="P37" s="383"/>
      <c r="Q37" s="157">
        <f t="shared" si="2"/>
        <v>0</v>
      </c>
      <c r="R37" s="158">
        <f t="shared" si="3"/>
        <v>0</v>
      </c>
    </row>
    <row r="38" spans="1:18" ht="18.75">
      <c r="A38" s="151"/>
      <c r="B38" s="148" t="s">
        <v>390</v>
      </c>
      <c r="C38" s="152" t="s">
        <v>391</v>
      </c>
      <c r="D38" s="153">
        <v>82</v>
      </c>
      <c r="E38" s="154">
        <v>0</v>
      </c>
      <c r="F38" s="155">
        <f t="shared" si="0"/>
        <v>0</v>
      </c>
      <c r="G38" s="156">
        <v>0</v>
      </c>
      <c r="H38" s="148">
        <f t="shared" si="1"/>
        <v>0</v>
      </c>
      <c r="I38" s="383"/>
      <c r="J38" s="383"/>
      <c r="K38" s="383"/>
      <c r="L38" s="383"/>
      <c r="M38" s="383"/>
      <c r="N38" s="383"/>
      <c r="O38" s="383"/>
      <c r="P38" s="383"/>
      <c r="Q38" s="157">
        <f t="shared" si="2"/>
        <v>0</v>
      </c>
      <c r="R38" s="158">
        <f t="shared" si="3"/>
        <v>0</v>
      </c>
    </row>
    <row r="39" spans="1:18" ht="18.75">
      <c r="A39" s="151"/>
      <c r="B39" s="148"/>
      <c r="C39" s="152" t="s">
        <v>392</v>
      </c>
      <c r="D39" s="153">
        <v>45</v>
      </c>
      <c r="E39" s="154">
        <v>0</v>
      </c>
      <c r="F39" s="155">
        <f t="shared" si="0"/>
        <v>0</v>
      </c>
      <c r="G39" s="156">
        <v>0</v>
      </c>
      <c r="H39" s="148">
        <f t="shared" si="1"/>
        <v>0</v>
      </c>
      <c r="I39" s="383"/>
      <c r="J39" s="383"/>
      <c r="K39" s="383"/>
      <c r="L39" s="383"/>
      <c r="M39" s="383"/>
      <c r="N39" s="383"/>
      <c r="O39" s="383"/>
      <c r="P39" s="383"/>
      <c r="Q39" s="157">
        <f t="shared" si="2"/>
        <v>0</v>
      </c>
      <c r="R39" s="158">
        <f t="shared" si="3"/>
        <v>0</v>
      </c>
    </row>
    <row r="40" spans="1:18" ht="18.75">
      <c r="A40" s="151"/>
      <c r="B40" s="148"/>
      <c r="C40" s="152" t="s">
        <v>393</v>
      </c>
      <c r="D40" s="153">
        <v>65</v>
      </c>
      <c r="E40" s="154">
        <v>0</v>
      </c>
      <c r="F40" s="155">
        <f t="shared" si="0"/>
        <v>0</v>
      </c>
      <c r="G40" s="156">
        <v>0</v>
      </c>
      <c r="H40" s="148">
        <f t="shared" si="1"/>
        <v>0</v>
      </c>
      <c r="I40" s="383"/>
      <c r="J40" s="383"/>
      <c r="K40" s="383"/>
      <c r="L40" s="383"/>
      <c r="M40" s="383"/>
      <c r="N40" s="383"/>
      <c r="O40" s="383"/>
      <c r="P40" s="383"/>
      <c r="Q40" s="157">
        <f t="shared" si="2"/>
        <v>0</v>
      </c>
      <c r="R40" s="158">
        <f t="shared" si="3"/>
        <v>0</v>
      </c>
    </row>
    <row r="41" spans="1:18" ht="18.75">
      <c r="A41" s="151"/>
      <c r="B41" s="148"/>
      <c r="C41" s="152" t="s">
        <v>394</v>
      </c>
      <c r="D41" s="153">
        <v>100</v>
      </c>
      <c r="E41" s="154">
        <v>0</v>
      </c>
      <c r="F41" s="155">
        <f t="shared" si="0"/>
        <v>0</v>
      </c>
      <c r="G41" s="156">
        <v>1</v>
      </c>
      <c r="H41" s="148">
        <f t="shared" si="1"/>
        <v>50</v>
      </c>
      <c r="I41" s="383"/>
      <c r="J41" s="383"/>
      <c r="K41" s="383"/>
      <c r="L41" s="383"/>
      <c r="M41" s="383"/>
      <c r="N41" s="383"/>
      <c r="O41" s="383"/>
      <c r="P41" s="383"/>
      <c r="Q41" s="157">
        <f t="shared" si="2"/>
        <v>50</v>
      </c>
      <c r="R41" s="158">
        <f t="shared" si="3"/>
        <v>0</v>
      </c>
    </row>
    <row r="42" spans="1:18" ht="18.75">
      <c r="A42" s="151"/>
      <c r="B42" s="148" t="s">
        <v>395</v>
      </c>
      <c r="C42" s="152" t="s">
        <v>396</v>
      </c>
      <c r="D42" s="153">
        <v>55</v>
      </c>
      <c r="E42" s="154">
        <v>0</v>
      </c>
      <c r="F42" s="155">
        <f t="shared" si="0"/>
        <v>0</v>
      </c>
      <c r="G42" s="156">
        <v>0</v>
      </c>
      <c r="H42" s="148">
        <f t="shared" si="1"/>
        <v>0</v>
      </c>
      <c r="I42" s="383"/>
      <c r="J42" s="383"/>
      <c r="K42" s="383"/>
      <c r="L42" s="383"/>
      <c r="M42" s="383"/>
      <c r="N42" s="383"/>
      <c r="O42" s="383"/>
      <c r="P42" s="383"/>
      <c r="Q42" s="157">
        <f t="shared" si="2"/>
        <v>0</v>
      </c>
      <c r="R42" s="158">
        <f t="shared" si="3"/>
        <v>0</v>
      </c>
    </row>
    <row r="43" spans="1:18" ht="18.75">
      <c r="A43" s="151"/>
      <c r="B43" s="148" t="s">
        <v>397</v>
      </c>
      <c r="C43" s="152" t="s">
        <v>398</v>
      </c>
      <c r="D43" s="153">
        <v>94</v>
      </c>
      <c r="E43" s="154">
        <v>0</v>
      </c>
      <c r="F43" s="155">
        <f t="shared" si="0"/>
        <v>0</v>
      </c>
      <c r="G43" s="156">
        <v>0</v>
      </c>
      <c r="H43" s="148">
        <f t="shared" si="1"/>
        <v>0</v>
      </c>
      <c r="I43" s="383"/>
      <c r="J43" s="383"/>
      <c r="K43" s="383"/>
      <c r="L43" s="383"/>
      <c r="M43" s="383"/>
      <c r="N43" s="383"/>
      <c r="O43" s="383"/>
      <c r="P43" s="383"/>
      <c r="Q43" s="157">
        <f t="shared" si="2"/>
        <v>0</v>
      </c>
      <c r="R43" s="158">
        <f t="shared" si="3"/>
        <v>0</v>
      </c>
    </row>
    <row r="44" spans="1:18" ht="18.75">
      <c r="A44" s="151"/>
      <c r="B44" s="148" t="s">
        <v>399</v>
      </c>
      <c r="C44" s="152" t="s">
        <v>400</v>
      </c>
      <c r="D44" s="153">
        <v>38</v>
      </c>
      <c r="E44" s="154"/>
      <c r="F44" s="155">
        <f t="shared" si="0"/>
        <v>0</v>
      </c>
      <c r="G44" s="156"/>
      <c r="H44" s="148">
        <f t="shared" si="1"/>
        <v>0</v>
      </c>
      <c r="I44" s="383"/>
      <c r="J44" s="383"/>
      <c r="K44" s="383"/>
      <c r="L44" s="383"/>
      <c r="M44" s="383"/>
      <c r="N44" s="383"/>
      <c r="O44" s="383"/>
      <c r="P44" s="383"/>
      <c r="Q44" s="157">
        <f t="shared" si="2"/>
        <v>0</v>
      </c>
      <c r="R44" s="158">
        <f t="shared" si="3"/>
        <v>0</v>
      </c>
    </row>
    <row r="45" spans="1:18" ht="18.75">
      <c r="A45" s="151"/>
      <c r="B45" s="148" t="s">
        <v>401</v>
      </c>
      <c r="C45" s="152" t="s">
        <v>402</v>
      </c>
      <c r="D45" s="153">
        <v>38</v>
      </c>
      <c r="E45" s="154">
        <v>3</v>
      </c>
      <c r="F45" s="155">
        <f t="shared" si="0"/>
        <v>85.5</v>
      </c>
      <c r="G45" s="156"/>
      <c r="H45" s="148">
        <f t="shared" si="1"/>
        <v>0</v>
      </c>
      <c r="I45" s="383"/>
      <c r="J45" s="383"/>
      <c r="K45" s="383"/>
      <c r="L45" s="383"/>
      <c r="M45" s="383"/>
      <c r="N45" s="383"/>
      <c r="O45" s="383"/>
      <c r="P45" s="383"/>
      <c r="Q45" s="157">
        <f t="shared" si="2"/>
        <v>85.5</v>
      </c>
      <c r="R45" s="158">
        <f t="shared" si="3"/>
        <v>114</v>
      </c>
    </row>
    <row r="46" spans="1:18" ht="18.75">
      <c r="A46" s="151"/>
      <c r="B46" s="148" t="s">
        <v>403</v>
      </c>
      <c r="C46" s="152" t="s">
        <v>404</v>
      </c>
      <c r="D46" s="153">
        <v>30</v>
      </c>
      <c r="E46" s="154">
        <v>2</v>
      </c>
      <c r="F46" s="155">
        <f t="shared" si="0"/>
        <v>45</v>
      </c>
      <c r="G46" s="156"/>
      <c r="H46" s="148">
        <f t="shared" si="1"/>
        <v>0</v>
      </c>
      <c r="I46" s="383"/>
      <c r="J46" s="383"/>
      <c r="K46" s="383"/>
      <c r="L46" s="383"/>
      <c r="M46" s="383"/>
      <c r="N46" s="383"/>
      <c r="O46" s="383"/>
      <c r="P46" s="383"/>
      <c r="Q46" s="157">
        <f t="shared" si="2"/>
        <v>45</v>
      </c>
      <c r="R46" s="158">
        <f t="shared" si="3"/>
        <v>60</v>
      </c>
    </row>
    <row r="47" spans="1:18" ht="18.75">
      <c r="A47" s="151"/>
      <c r="B47" s="159"/>
      <c r="C47" s="152" t="s">
        <v>476</v>
      </c>
      <c r="D47" s="153">
        <v>42</v>
      </c>
      <c r="E47" s="154">
        <v>1</v>
      </c>
      <c r="F47" s="155">
        <f t="shared" si="0"/>
        <v>31.5</v>
      </c>
      <c r="G47" s="156"/>
      <c r="H47" s="148">
        <f t="shared" si="1"/>
        <v>0</v>
      </c>
      <c r="I47" s="383"/>
      <c r="J47" s="383"/>
      <c r="K47" s="383"/>
      <c r="L47" s="383"/>
      <c r="M47" s="383"/>
      <c r="N47" s="383"/>
      <c r="O47" s="383"/>
      <c r="P47" s="383"/>
      <c r="Q47" s="157">
        <f t="shared" si="2"/>
        <v>31.5</v>
      </c>
      <c r="R47" s="158">
        <f t="shared" si="3"/>
        <v>42</v>
      </c>
    </row>
    <row r="48" spans="1:18" ht="18.75">
      <c r="A48" s="151"/>
      <c r="B48" s="160"/>
      <c r="C48" s="152" t="s">
        <v>405</v>
      </c>
      <c r="D48" s="153">
        <v>30</v>
      </c>
      <c r="E48" s="154"/>
      <c r="F48" s="155">
        <f t="shared" si="0"/>
        <v>0</v>
      </c>
      <c r="G48" s="156"/>
      <c r="H48" s="148">
        <f t="shared" si="1"/>
        <v>0</v>
      </c>
      <c r="I48" s="383"/>
      <c r="J48" s="383"/>
      <c r="K48" s="383"/>
      <c r="L48" s="383"/>
      <c r="M48" s="383"/>
      <c r="N48" s="383"/>
      <c r="O48" s="383"/>
      <c r="P48" s="383"/>
      <c r="Q48" s="157">
        <f t="shared" si="2"/>
        <v>0</v>
      </c>
      <c r="R48" s="158">
        <f t="shared" si="3"/>
        <v>0</v>
      </c>
    </row>
    <row r="49" spans="1:18" ht="18.75">
      <c r="A49" s="151"/>
      <c r="B49" s="148" t="s">
        <v>406</v>
      </c>
      <c r="C49" s="152" t="s">
        <v>407</v>
      </c>
      <c r="D49" s="153">
        <v>41</v>
      </c>
      <c r="E49" s="154"/>
      <c r="F49" s="155">
        <f t="shared" si="0"/>
        <v>0</v>
      </c>
      <c r="G49" s="156"/>
      <c r="H49" s="148">
        <f t="shared" si="1"/>
        <v>0</v>
      </c>
      <c r="I49" s="383"/>
      <c r="J49" s="383"/>
      <c r="K49" s="383"/>
      <c r="L49" s="383"/>
      <c r="M49" s="383"/>
      <c r="N49" s="383"/>
      <c r="O49" s="383"/>
      <c r="P49" s="383"/>
      <c r="Q49" s="157">
        <f t="shared" si="2"/>
        <v>0</v>
      </c>
      <c r="R49" s="158">
        <f t="shared" si="3"/>
        <v>0</v>
      </c>
    </row>
    <row r="50" spans="1:18" ht="18.75">
      <c r="A50" s="151"/>
      <c r="B50" s="148" t="s">
        <v>408</v>
      </c>
      <c r="C50" s="152" t="s">
        <v>409</v>
      </c>
      <c r="D50" s="153">
        <v>25</v>
      </c>
      <c r="E50" s="154"/>
      <c r="F50" s="155">
        <f t="shared" si="0"/>
        <v>0</v>
      </c>
      <c r="G50" s="156">
        <v>12</v>
      </c>
      <c r="H50" s="148">
        <f t="shared" si="1"/>
        <v>150</v>
      </c>
      <c r="I50" s="383"/>
      <c r="J50" s="383"/>
      <c r="K50" s="383"/>
      <c r="L50" s="383"/>
      <c r="M50" s="383"/>
      <c r="N50" s="383"/>
      <c r="O50" s="383"/>
      <c r="P50" s="383"/>
      <c r="Q50" s="157">
        <f t="shared" si="2"/>
        <v>150</v>
      </c>
      <c r="R50" s="158">
        <f t="shared" si="3"/>
        <v>0</v>
      </c>
    </row>
    <row r="51" spans="1:18" ht="18.75">
      <c r="A51" s="151"/>
      <c r="B51" s="148" t="s">
        <v>410</v>
      </c>
      <c r="C51" s="152" t="s">
        <v>411</v>
      </c>
      <c r="D51" s="153">
        <v>30</v>
      </c>
      <c r="E51" s="154">
        <v>3</v>
      </c>
      <c r="F51" s="155">
        <f t="shared" si="0"/>
        <v>67.5</v>
      </c>
      <c r="G51" s="156">
        <v>12</v>
      </c>
      <c r="H51" s="148">
        <f t="shared" si="1"/>
        <v>180</v>
      </c>
      <c r="I51" s="383"/>
      <c r="J51" s="383"/>
      <c r="K51" s="383"/>
      <c r="L51" s="383"/>
      <c r="M51" s="383"/>
      <c r="N51" s="383"/>
      <c r="O51" s="383"/>
      <c r="P51" s="383"/>
      <c r="Q51" s="157">
        <f t="shared" si="2"/>
        <v>247.5</v>
      </c>
      <c r="R51" s="158">
        <f t="shared" si="3"/>
        <v>90</v>
      </c>
    </row>
    <row r="52" spans="1:18" ht="18.75">
      <c r="A52" s="151"/>
      <c r="B52" s="148" t="s">
        <v>412</v>
      </c>
      <c r="C52" s="152" t="s">
        <v>413</v>
      </c>
      <c r="D52" s="153">
        <v>28</v>
      </c>
      <c r="E52" s="154"/>
      <c r="F52" s="155">
        <f t="shared" si="0"/>
        <v>0</v>
      </c>
      <c r="G52" s="156"/>
      <c r="H52" s="148">
        <f t="shared" si="1"/>
        <v>0</v>
      </c>
      <c r="I52" s="383"/>
      <c r="J52" s="383"/>
      <c r="K52" s="383"/>
      <c r="L52" s="383"/>
      <c r="M52" s="383"/>
      <c r="N52" s="383"/>
      <c r="O52" s="383"/>
      <c r="P52" s="383"/>
      <c r="Q52" s="157">
        <f t="shared" si="2"/>
        <v>0</v>
      </c>
      <c r="R52" s="158">
        <f t="shared" si="3"/>
        <v>0</v>
      </c>
    </row>
    <row r="53" spans="1:18" ht="18.75">
      <c r="A53" s="151"/>
      <c r="B53" s="148"/>
      <c r="C53" s="152" t="s">
        <v>414</v>
      </c>
      <c r="D53" s="153">
        <v>20</v>
      </c>
      <c r="E53" s="154"/>
      <c r="F53" s="155">
        <f t="shared" si="0"/>
        <v>0</v>
      </c>
      <c r="G53" s="156"/>
      <c r="H53" s="148">
        <f t="shared" si="1"/>
        <v>0</v>
      </c>
      <c r="I53" s="383"/>
      <c r="J53" s="383"/>
      <c r="K53" s="383"/>
      <c r="L53" s="383"/>
      <c r="M53" s="383"/>
      <c r="N53" s="383"/>
      <c r="O53" s="383"/>
      <c r="P53" s="383"/>
      <c r="Q53" s="157">
        <f t="shared" si="2"/>
        <v>0</v>
      </c>
      <c r="R53" s="158">
        <f t="shared" si="3"/>
        <v>0</v>
      </c>
    </row>
    <row r="54" spans="1:18" ht="18.75">
      <c r="A54" s="151"/>
      <c r="B54" s="148" t="s">
        <v>415</v>
      </c>
      <c r="C54" s="152" t="s">
        <v>416</v>
      </c>
      <c r="D54" s="153">
        <v>65</v>
      </c>
      <c r="E54" s="154"/>
      <c r="F54" s="155">
        <f t="shared" si="0"/>
        <v>0</v>
      </c>
      <c r="G54" s="156"/>
      <c r="H54" s="148">
        <f t="shared" si="1"/>
        <v>0</v>
      </c>
      <c r="I54" s="383"/>
      <c r="J54" s="383"/>
      <c r="K54" s="383"/>
      <c r="L54" s="383"/>
      <c r="M54" s="383"/>
      <c r="N54" s="383"/>
      <c r="O54" s="383"/>
      <c r="P54" s="383"/>
      <c r="Q54" s="157">
        <f t="shared" si="2"/>
        <v>0</v>
      </c>
      <c r="R54" s="158">
        <f t="shared" si="3"/>
        <v>0</v>
      </c>
    </row>
    <row r="55" spans="1:18" ht="18.75">
      <c r="A55" s="151"/>
      <c r="B55" s="148" t="s">
        <v>410</v>
      </c>
      <c r="C55" s="152" t="s">
        <v>417</v>
      </c>
      <c r="D55" s="153">
        <v>35</v>
      </c>
      <c r="E55" s="154"/>
      <c r="F55" s="155">
        <f t="shared" si="0"/>
        <v>0</v>
      </c>
      <c r="G55" s="156"/>
      <c r="H55" s="148">
        <f t="shared" si="1"/>
        <v>0</v>
      </c>
      <c r="I55" s="383"/>
      <c r="J55" s="383"/>
      <c r="K55" s="383"/>
      <c r="L55" s="383"/>
      <c r="M55" s="383"/>
      <c r="N55" s="383"/>
      <c r="O55" s="383"/>
      <c r="P55" s="383"/>
      <c r="Q55" s="157">
        <f t="shared" si="2"/>
        <v>0</v>
      </c>
      <c r="R55" s="158">
        <f t="shared" si="3"/>
        <v>0</v>
      </c>
    </row>
    <row r="56" spans="1:18" ht="18.75">
      <c r="A56" s="151"/>
      <c r="B56" s="148" t="s">
        <v>410</v>
      </c>
      <c r="C56" s="152" t="s">
        <v>418</v>
      </c>
      <c r="D56" s="153">
        <v>59</v>
      </c>
      <c r="E56" s="154"/>
      <c r="F56" s="155">
        <f t="shared" si="0"/>
        <v>0</v>
      </c>
      <c r="G56" s="156"/>
      <c r="H56" s="148">
        <f t="shared" si="1"/>
        <v>0</v>
      </c>
      <c r="I56" s="383"/>
      <c r="J56" s="383"/>
      <c r="K56" s="383"/>
      <c r="L56" s="383"/>
      <c r="M56" s="383"/>
      <c r="N56" s="383"/>
      <c r="O56" s="383"/>
      <c r="P56" s="383"/>
      <c r="Q56" s="157">
        <f t="shared" si="2"/>
        <v>0</v>
      </c>
      <c r="R56" s="158">
        <f t="shared" si="3"/>
        <v>0</v>
      </c>
    </row>
    <row r="57" spans="1:18" ht="18.75">
      <c r="A57" s="151"/>
      <c r="B57" s="148" t="s">
        <v>419</v>
      </c>
      <c r="C57" s="152" t="s">
        <v>420</v>
      </c>
      <c r="D57" s="153">
        <v>75</v>
      </c>
      <c r="E57" s="154"/>
      <c r="F57" s="155">
        <f t="shared" si="0"/>
        <v>0</v>
      </c>
      <c r="G57" s="156"/>
      <c r="H57" s="148">
        <f t="shared" si="1"/>
        <v>0</v>
      </c>
      <c r="I57" s="383"/>
      <c r="J57" s="383"/>
      <c r="K57" s="383"/>
      <c r="L57" s="383"/>
      <c r="M57" s="383"/>
      <c r="N57" s="383"/>
      <c r="O57" s="383"/>
      <c r="P57" s="383"/>
      <c r="Q57" s="157">
        <f t="shared" si="2"/>
        <v>0</v>
      </c>
      <c r="R57" s="158">
        <f t="shared" si="3"/>
        <v>0</v>
      </c>
    </row>
    <row r="58" spans="1:18" ht="18.75">
      <c r="A58" s="151"/>
      <c r="B58" s="148" t="s">
        <v>421</v>
      </c>
      <c r="C58" s="152" t="s">
        <v>422</v>
      </c>
      <c r="D58" s="153">
        <v>160</v>
      </c>
      <c r="E58" s="154"/>
      <c r="F58" s="155">
        <f t="shared" si="0"/>
        <v>0</v>
      </c>
      <c r="G58" s="156"/>
      <c r="H58" s="148">
        <f t="shared" si="1"/>
        <v>0</v>
      </c>
      <c r="I58" s="383"/>
      <c r="J58" s="383"/>
      <c r="K58" s="383"/>
      <c r="L58" s="383"/>
      <c r="M58" s="383"/>
      <c r="N58" s="383"/>
      <c r="O58" s="383"/>
      <c r="P58" s="383"/>
      <c r="Q58" s="157">
        <f t="shared" si="2"/>
        <v>0</v>
      </c>
      <c r="R58" s="158">
        <f t="shared" si="3"/>
        <v>0</v>
      </c>
    </row>
    <row r="59" spans="1:18" ht="18.75">
      <c r="A59" s="151"/>
      <c r="B59" s="148" t="s">
        <v>477</v>
      </c>
      <c r="C59" s="152" t="s">
        <v>478</v>
      </c>
      <c r="D59" s="153">
        <v>94</v>
      </c>
      <c r="E59" s="154">
        <v>0</v>
      </c>
      <c r="F59" s="155">
        <f t="shared" si="0"/>
        <v>0</v>
      </c>
      <c r="G59" s="156"/>
      <c r="H59" s="148">
        <f t="shared" si="1"/>
        <v>0</v>
      </c>
      <c r="I59" s="383"/>
      <c r="J59" s="383"/>
      <c r="K59" s="383"/>
      <c r="L59" s="383"/>
      <c r="M59" s="383"/>
      <c r="N59" s="383"/>
      <c r="O59" s="383"/>
      <c r="P59" s="383"/>
      <c r="Q59" s="157">
        <f t="shared" si="2"/>
        <v>0</v>
      </c>
      <c r="R59" s="158">
        <f t="shared" si="3"/>
        <v>0</v>
      </c>
    </row>
    <row r="60" spans="1:18" ht="18.75">
      <c r="A60" s="151"/>
      <c r="B60" s="148" t="s">
        <v>410</v>
      </c>
      <c r="C60" s="152" t="s">
        <v>423</v>
      </c>
      <c r="D60" s="153">
        <v>210</v>
      </c>
      <c r="E60" s="154">
        <v>0</v>
      </c>
      <c r="F60" s="155">
        <f t="shared" si="0"/>
        <v>0</v>
      </c>
      <c r="G60" s="156"/>
      <c r="H60" s="148">
        <f t="shared" si="1"/>
        <v>0</v>
      </c>
      <c r="I60" s="383"/>
      <c r="J60" s="383"/>
      <c r="K60" s="383"/>
      <c r="L60" s="383"/>
      <c r="M60" s="383"/>
      <c r="N60" s="383"/>
      <c r="O60" s="383"/>
      <c r="P60" s="383"/>
      <c r="Q60" s="157">
        <f t="shared" si="2"/>
        <v>0</v>
      </c>
      <c r="R60" s="158">
        <f t="shared" si="3"/>
        <v>0</v>
      </c>
    </row>
    <row r="61" spans="1:18" ht="18.75">
      <c r="A61" s="151"/>
      <c r="B61" s="148" t="s">
        <v>479</v>
      </c>
      <c r="C61" s="152" t="s">
        <v>424</v>
      </c>
      <c r="D61" s="153">
        <v>25</v>
      </c>
      <c r="E61" s="154">
        <v>0</v>
      </c>
      <c r="F61" s="155">
        <f t="shared" si="0"/>
        <v>0</v>
      </c>
      <c r="G61" s="156"/>
      <c r="H61" s="148">
        <f t="shared" si="1"/>
        <v>0</v>
      </c>
      <c r="I61" s="383"/>
      <c r="J61" s="383"/>
      <c r="K61" s="383"/>
      <c r="L61" s="383"/>
      <c r="M61" s="383"/>
      <c r="N61" s="383"/>
      <c r="O61" s="383"/>
      <c r="P61" s="383"/>
      <c r="Q61" s="157">
        <f t="shared" si="2"/>
        <v>0</v>
      </c>
      <c r="R61" s="158">
        <f t="shared" si="3"/>
        <v>0</v>
      </c>
    </row>
    <row r="62" spans="1:18" ht="18.75">
      <c r="A62" s="151"/>
      <c r="B62" s="148" t="s">
        <v>480</v>
      </c>
      <c r="C62" s="152" t="s">
        <v>424</v>
      </c>
      <c r="D62" s="153">
        <v>35</v>
      </c>
      <c r="E62" s="154">
        <v>0</v>
      </c>
      <c r="F62" s="155">
        <f t="shared" si="0"/>
        <v>0</v>
      </c>
      <c r="G62" s="156"/>
      <c r="H62" s="148">
        <f t="shared" si="1"/>
        <v>0</v>
      </c>
      <c r="I62" s="383"/>
      <c r="J62" s="383"/>
      <c r="K62" s="383"/>
      <c r="L62" s="383"/>
      <c r="M62" s="383"/>
      <c r="N62" s="383"/>
      <c r="O62" s="383"/>
      <c r="P62" s="383"/>
      <c r="Q62" s="157">
        <f t="shared" si="2"/>
        <v>0</v>
      </c>
      <c r="R62" s="158">
        <f t="shared" si="3"/>
        <v>0</v>
      </c>
    </row>
    <row r="63" spans="1:18" ht="18.75">
      <c r="A63" s="151"/>
      <c r="B63" s="148" t="s">
        <v>425</v>
      </c>
      <c r="C63" s="152" t="s">
        <v>426</v>
      </c>
      <c r="D63" s="153">
        <v>90</v>
      </c>
      <c r="E63" s="154">
        <v>0</v>
      </c>
      <c r="F63" s="155">
        <f t="shared" si="0"/>
        <v>0</v>
      </c>
      <c r="G63" s="156"/>
      <c r="H63" s="148">
        <f t="shared" si="1"/>
        <v>0</v>
      </c>
      <c r="I63" s="383"/>
      <c r="J63" s="383"/>
      <c r="K63" s="383"/>
      <c r="L63" s="383"/>
      <c r="M63" s="383"/>
      <c r="N63" s="383"/>
      <c r="O63" s="383"/>
      <c r="P63" s="383"/>
      <c r="Q63" s="157">
        <f t="shared" si="2"/>
        <v>0</v>
      </c>
      <c r="R63" s="158">
        <f t="shared" si="3"/>
        <v>0</v>
      </c>
    </row>
    <row r="64" spans="1:18" ht="18.75">
      <c r="A64" s="151"/>
      <c r="B64" s="148"/>
      <c r="C64" s="152" t="s">
        <v>427</v>
      </c>
      <c r="D64" s="153">
        <v>47</v>
      </c>
      <c r="E64" s="154">
        <v>1</v>
      </c>
      <c r="F64" s="155">
        <f t="shared" si="0"/>
        <v>35.25</v>
      </c>
      <c r="G64" s="156"/>
      <c r="H64" s="148">
        <f t="shared" si="1"/>
        <v>0</v>
      </c>
      <c r="I64" s="383"/>
      <c r="J64" s="383"/>
      <c r="K64" s="383"/>
      <c r="L64" s="383"/>
      <c r="M64" s="383"/>
      <c r="N64" s="383"/>
      <c r="O64" s="383"/>
      <c r="P64" s="383"/>
      <c r="Q64" s="157">
        <f t="shared" si="2"/>
        <v>35.25</v>
      </c>
      <c r="R64" s="158">
        <f t="shared" si="3"/>
        <v>47</v>
      </c>
    </row>
    <row r="65" spans="1:18" ht="18.75">
      <c r="A65" s="151"/>
      <c r="B65" s="148"/>
      <c r="C65" s="152" t="s">
        <v>428</v>
      </c>
      <c r="D65" s="153">
        <v>65</v>
      </c>
      <c r="E65" s="154">
        <v>0</v>
      </c>
      <c r="F65" s="155">
        <f t="shared" si="0"/>
        <v>0</v>
      </c>
      <c r="G65" s="156"/>
      <c r="H65" s="148">
        <f t="shared" si="1"/>
        <v>0</v>
      </c>
      <c r="I65" s="383"/>
      <c r="J65" s="383"/>
      <c r="K65" s="383"/>
      <c r="L65" s="383"/>
      <c r="M65" s="383"/>
      <c r="N65" s="383"/>
      <c r="O65" s="383"/>
      <c r="P65" s="383"/>
      <c r="Q65" s="157">
        <f t="shared" si="2"/>
        <v>0</v>
      </c>
      <c r="R65" s="158">
        <f t="shared" si="3"/>
        <v>0</v>
      </c>
    </row>
    <row r="66" spans="1:18" ht="18.75">
      <c r="A66" s="151"/>
      <c r="B66" s="148" t="s">
        <v>429</v>
      </c>
      <c r="C66" s="152" t="s">
        <v>430</v>
      </c>
      <c r="D66" s="153">
        <v>95</v>
      </c>
      <c r="E66" s="154">
        <v>0</v>
      </c>
      <c r="F66" s="155">
        <f t="shared" si="0"/>
        <v>0</v>
      </c>
      <c r="G66" s="156"/>
      <c r="H66" s="148">
        <f t="shared" si="1"/>
        <v>0</v>
      </c>
      <c r="I66" s="383"/>
      <c r="J66" s="383"/>
      <c r="K66" s="383"/>
      <c r="L66" s="383"/>
      <c r="M66" s="383"/>
      <c r="N66" s="383"/>
      <c r="O66" s="383"/>
      <c r="P66" s="383"/>
      <c r="Q66" s="157">
        <f t="shared" si="2"/>
        <v>0</v>
      </c>
      <c r="R66" s="158">
        <f t="shared" si="3"/>
        <v>0</v>
      </c>
    </row>
    <row r="67" spans="1:18" ht="18.75">
      <c r="A67" s="151"/>
      <c r="B67" s="148"/>
      <c r="C67" s="152" t="s">
        <v>431</v>
      </c>
      <c r="D67" s="153">
        <v>65</v>
      </c>
      <c r="E67" s="154">
        <v>0</v>
      </c>
      <c r="F67" s="155">
        <f t="shared" si="0"/>
        <v>0</v>
      </c>
      <c r="G67" s="156"/>
      <c r="H67" s="148">
        <f t="shared" si="1"/>
        <v>0</v>
      </c>
      <c r="I67" s="383"/>
      <c r="J67" s="383"/>
      <c r="K67" s="383"/>
      <c r="L67" s="383"/>
      <c r="M67" s="383"/>
      <c r="N67" s="383"/>
      <c r="O67" s="383"/>
      <c r="P67" s="383"/>
      <c r="Q67" s="157">
        <f t="shared" si="2"/>
        <v>0</v>
      </c>
      <c r="R67" s="158">
        <f t="shared" si="3"/>
        <v>0</v>
      </c>
    </row>
    <row r="68" spans="1:18" ht="18.75">
      <c r="A68" s="151"/>
      <c r="B68" s="148" t="s">
        <v>432</v>
      </c>
      <c r="C68" s="152" t="s">
        <v>433</v>
      </c>
      <c r="D68" s="153">
        <v>120</v>
      </c>
      <c r="E68" s="154">
        <v>0</v>
      </c>
      <c r="F68" s="155">
        <f t="shared" si="0"/>
        <v>0</v>
      </c>
      <c r="G68" s="156"/>
      <c r="H68" s="148">
        <f t="shared" si="1"/>
        <v>0</v>
      </c>
      <c r="I68" s="383"/>
      <c r="J68" s="383"/>
      <c r="K68" s="383"/>
      <c r="L68" s="383"/>
      <c r="M68" s="383"/>
      <c r="N68" s="383"/>
      <c r="O68" s="383"/>
      <c r="P68" s="383"/>
      <c r="Q68" s="157">
        <f t="shared" si="2"/>
        <v>0</v>
      </c>
      <c r="R68" s="158">
        <f t="shared" si="3"/>
        <v>0</v>
      </c>
    </row>
    <row r="69" spans="1:18" ht="18.75">
      <c r="A69" s="151"/>
      <c r="B69" s="148"/>
      <c r="C69" s="152" t="s">
        <v>481</v>
      </c>
      <c r="D69" s="153">
        <v>133</v>
      </c>
      <c r="E69" s="154">
        <v>0</v>
      </c>
      <c r="F69" s="155">
        <f t="shared" si="0"/>
        <v>0</v>
      </c>
      <c r="G69" s="156"/>
      <c r="H69" s="148">
        <f t="shared" si="1"/>
        <v>0</v>
      </c>
      <c r="I69" s="383"/>
      <c r="J69" s="383"/>
      <c r="K69" s="383"/>
      <c r="L69" s="383"/>
      <c r="M69" s="383"/>
      <c r="N69" s="383"/>
      <c r="O69" s="383"/>
      <c r="P69" s="383"/>
      <c r="Q69" s="157">
        <f t="shared" si="2"/>
        <v>0</v>
      </c>
      <c r="R69" s="158">
        <f t="shared" si="3"/>
        <v>0</v>
      </c>
    </row>
    <row r="70" spans="1:18" ht="18.75">
      <c r="A70" s="151"/>
      <c r="B70" s="148"/>
      <c r="C70" s="152" t="s">
        <v>482</v>
      </c>
      <c r="D70" s="153">
        <v>157</v>
      </c>
      <c r="E70" s="154">
        <v>0</v>
      </c>
      <c r="F70" s="155">
        <f t="shared" si="0"/>
        <v>0</v>
      </c>
      <c r="G70" s="156"/>
      <c r="H70" s="148">
        <f t="shared" si="1"/>
        <v>0</v>
      </c>
      <c r="I70" s="383"/>
      <c r="J70" s="383"/>
      <c r="K70" s="383"/>
      <c r="L70" s="383"/>
      <c r="M70" s="383"/>
      <c r="N70" s="383"/>
      <c r="O70" s="383"/>
      <c r="P70" s="383"/>
      <c r="Q70" s="157">
        <f t="shared" si="2"/>
        <v>0</v>
      </c>
      <c r="R70" s="158">
        <f t="shared" si="3"/>
        <v>0</v>
      </c>
    </row>
    <row r="71" spans="1:18" ht="18.75">
      <c r="A71" s="151"/>
      <c r="B71" s="148"/>
      <c r="C71" s="121" t="s">
        <v>483</v>
      </c>
      <c r="D71" s="153">
        <v>100</v>
      </c>
      <c r="E71" s="154"/>
      <c r="F71" s="155">
        <f t="shared" si="0"/>
        <v>0</v>
      </c>
      <c r="G71" s="156"/>
      <c r="H71" s="148">
        <f t="shared" si="1"/>
        <v>0</v>
      </c>
      <c r="I71" s="383"/>
      <c r="J71" s="383"/>
      <c r="K71" s="383"/>
      <c r="L71" s="383"/>
      <c r="M71" s="383"/>
      <c r="N71" s="383"/>
      <c r="O71" s="383"/>
      <c r="P71" s="383"/>
      <c r="Q71" s="157">
        <f t="shared" si="2"/>
        <v>0</v>
      </c>
      <c r="R71" s="158">
        <f t="shared" si="3"/>
        <v>0</v>
      </c>
    </row>
    <row r="72" spans="1:18" ht="18.75">
      <c r="A72" s="151"/>
      <c r="B72" s="148"/>
      <c r="C72" s="161" t="s">
        <v>484</v>
      </c>
      <c r="D72" s="153">
        <v>150</v>
      </c>
      <c r="E72" s="154"/>
      <c r="F72" s="155">
        <f>E72*D72*0.75</f>
        <v>0</v>
      </c>
      <c r="G72" s="156"/>
      <c r="H72" s="148">
        <f>G72*D72*0.5</f>
        <v>0</v>
      </c>
      <c r="I72" s="383"/>
      <c r="J72" s="383"/>
      <c r="K72" s="383"/>
      <c r="L72" s="383"/>
      <c r="M72" s="383"/>
      <c r="N72" s="383"/>
      <c r="O72" s="383"/>
      <c r="P72" s="383"/>
      <c r="Q72" s="157">
        <f>H72+F72</f>
        <v>0</v>
      </c>
      <c r="R72" s="158">
        <f>E72*D72</f>
        <v>0</v>
      </c>
    </row>
    <row r="73" spans="1:18" ht="18.75">
      <c r="A73" s="151"/>
      <c r="B73" s="148"/>
      <c r="C73" s="152"/>
      <c r="D73" s="153"/>
      <c r="E73" s="154"/>
      <c r="F73" s="155">
        <f>E73*D73*0.75</f>
        <v>0</v>
      </c>
      <c r="G73" s="156"/>
      <c r="H73" s="148">
        <f>G73*D73*0.5</f>
        <v>0</v>
      </c>
      <c r="I73" s="383"/>
      <c r="J73" s="383"/>
      <c r="K73" s="383"/>
      <c r="L73" s="383"/>
      <c r="M73" s="383"/>
      <c r="N73" s="383"/>
      <c r="O73" s="383"/>
      <c r="P73" s="383"/>
      <c r="Q73" s="157">
        <f>H73+F73</f>
        <v>0</v>
      </c>
      <c r="R73" s="158">
        <f>E73*D73</f>
        <v>0</v>
      </c>
    </row>
    <row r="74" spans="1:18" ht="18.75">
      <c r="A74" s="354" t="s">
        <v>210</v>
      </c>
      <c r="B74" s="355"/>
      <c r="C74" s="355"/>
      <c r="D74" s="356"/>
      <c r="E74" s="162">
        <f>SUM(E7:E73)</f>
        <v>103</v>
      </c>
      <c r="F74" s="162"/>
      <c r="G74" s="162">
        <f>SUM(G7:G73)</f>
        <v>375</v>
      </c>
      <c r="H74" s="162"/>
      <c r="I74" s="163"/>
      <c r="J74" s="163"/>
      <c r="K74" s="163"/>
      <c r="L74" s="163"/>
      <c r="M74" s="163"/>
      <c r="N74" s="163"/>
      <c r="O74" s="163"/>
      <c r="P74" s="163"/>
      <c r="Q74" s="164">
        <f>SUM(Q7:Q73)</f>
        <v>18489.75</v>
      </c>
      <c r="R74" s="165">
        <f>SUM(R7:R73)</f>
        <v>7613</v>
      </c>
    </row>
    <row r="75" spans="1:18" ht="20.25">
      <c r="A75" s="365" t="s">
        <v>434</v>
      </c>
      <c r="B75" s="36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7"/>
    </row>
    <row r="76" spans="1:18" ht="20.25">
      <c r="A76" s="166"/>
      <c r="B76" s="167"/>
      <c r="C76" s="167"/>
      <c r="D76" s="167"/>
      <c r="E76" s="168"/>
      <c r="F76" s="168"/>
      <c r="G76" s="168"/>
      <c r="H76" s="168"/>
      <c r="I76" s="148" t="s">
        <v>485</v>
      </c>
      <c r="J76" s="148" t="s">
        <v>326</v>
      </c>
      <c r="K76" s="148" t="s">
        <v>486</v>
      </c>
      <c r="L76" s="148" t="s">
        <v>328</v>
      </c>
      <c r="M76" s="168"/>
      <c r="N76" s="168"/>
      <c r="O76" s="168"/>
      <c r="P76" s="168"/>
      <c r="Q76" s="167"/>
      <c r="R76" s="169"/>
    </row>
    <row r="77" spans="1:18" ht="18.75">
      <c r="A77" s="170">
        <v>1</v>
      </c>
      <c r="B77" s="148" t="s">
        <v>436</v>
      </c>
      <c r="C77" s="171" t="s">
        <v>437</v>
      </c>
      <c r="D77" s="148">
        <v>110</v>
      </c>
      <c r="E77" s="368"/>
      <c r="F77" s="369"/>
      <c r="G77" s="369"/>
      <c r="H77" s="370"/>
      <c r="I77" s="154">
        <v>1</v>
      </c>
      <c r="J77" s="155">
        <f>I77*D77*0.75</f>
        <v>82.5</v>
      </c>
      <c r="K77" s="172">
        <v>1</v>
      </c>
      <c r="L77" s="155">
        <f>K77*D77*0.5</f>
        <v>55</v>
      </c>
      <c r="M77" s="384"/>
      <c r="N77" s="385"/>
      <c r="O77" s="385"/>
      <c r="P77" s="386"/>
      <c r="Q77" s="157">
        <f>L77+J77</f>
        <v>137.5</v>
      </c>
      <c r="R77" s="158">
        <f>I77*D77</f>
        <v>110</v>
      </c>
    </row>
    <row r="78" spans="1:18" ht="18.75">
      <c r="A78" s="170">
        <v>2</v>
      </c>
      <c r="B78" s="148" t="s">
        <v>438</v>
      </c>
      <c r="C78" s="171" t="s">
        <v>439</v>
      </c>
      <c r="D78" s="148">
        <v>120</v>
      </c>
      <c r="E78" s="371"/>
      <c r="F78" s="372"/>
      <c r="G78" s="372"/>
      <c r="H78" s="373"/>
      <c r="I78" s="154">
        <v>0</v>
      </c>
      <c r="J78" s="155">
        <f t="shared" ref="J78:J94" si="4">I78*D78*0.75</f>
        <v>0</v>
      </c>
      <c r="K78" s="172">
        <v>0</v>
      </c>
      <c r="L78" s="155">
        <f t="shared" ref="L78:L94" si="5">K78*D78*0.5</f>
        <v>0</v>
      </c>
      <c r="M78" s="387"/>
      <c r="N78" s="388"/>
      <c r="O78" s="388"/>
      <c r="P78" s="389"/>
      <c r="Q78" s="157">
        <f t="shared" ref="Q78:Q94" si="6">L78+J78</f>
        <v>0</v>
      </c>
      <c r="R78" s="158">
        <f t="shared" ref="R78:R94" si="7">I78*D78</f>
        <v>0</v>
      </c>
    </row>
    <row r="79" spans="1:18" ht="18.75">
      <c r="A79" s="170">
        <v>3</v>
      </c>
      <c r="B79" s="148" t="s">
        <v>440</v>
      </c>
      <c r="C79" s="171" t="s">
        <v>441</v>
      </c>
      <c r="D79" s="148">
        <v>140</v>
      </c>
      <c r="E79" s="371"/>
      <c r="F79" s="372"/>
      <c r="G79" s="372"/>
      <c r="H79" s="373"/>
      <c r="I79" s="154">
        <v>0</v>
      </c>
      <c r="J79" s="155">
        <f t="shared" si="4"/>
        <v>0</v>
      </c>
      <c r="K79" s="172"/>
      <c r="L79" s="155">
        <f t="shared" si="5"/>
        <v>0</v>
      </c>
      <c r="M79" s="387"/>
      <c r="N79" s="388"/>
      <c r="O79" s="388"/>
      <c r="P79" s="389"/>
      <c r="Q79" s="157">
        <f t="shared" si="6"/>
        <v>0</v>
      </c>
      <c r="R79" s="158">
        <f t="shared" si="7"/>
        <v>0</v>
      </c>
    </row>
    <row r="80" spans="1:18" ht="18.75">
      <c r="A80" s="170">
        <v>4</v>
      </c>
      <c r="B80" s="148" t="s">
        <v>442</v>
      </c>
      <c r="C80" s="171" t="s">
        <v>443</v>
      </c>
      <c r="D80" s="148">
        <v>203</v>
      </c>
      <c r="E80" s="371"/>
      <c r="F80" s="372"/>
      <c r="G80" s="372"/>
      <c r="H80" s="373"/>
      <c r="I80" s="154">
        <v>0</v>
      </c>
      <c r="J80" s="155">
        <f t="shared" si="4"/>
        <v>0</v>
      </c>
      <c r="K80" s="172">
        <v>0</v>
      </c>
      <c r="L80" s="155">
        <f t="shared" si="5"/>
        <v>0</v>
      </c>
      <c r="M80" s="387"/>
      <c r="N80" s="388"/>
      <c r="O80" s="388"/>
      <c r="P80" s="389"/>
      <c r="Q80" s="157">
        <f t="shared" si="6"/>
        <v>0</v>
      </c>
      <c r="R80" s="158">
        <f t="shared" si="7"/>
        <v>0</v>
      </c>
    </row>
    <row r="81" spans="1:18" ht="18.75">
      <c r="A81" s="170">
        <v>5</v>
      </c>
      <c r="B81" s="148" t="s">
        <v>444</v>
      </c>
      <c r="C81" s="171" t="s">
        <v>445</v>
      </c>
      <c r="D81" s="148">
        <v>206</v>
      </c>
      <c r="E81" s="371"/>
      <c r="F81" s="372"/>
      <c r="G81" s="372"/>
      <c r="H81" s="373"/>
      <c r="I81" s="154">
        <v>0</v>
      </c>
      <c r="J81" s="155">
        <f t="shared" si="4"/>
        <v>0</v>
      </c>
      <c r="K81" s="172">
        <v>0</v>
      </c>
      <c r="L81" s="155">
        <f t="shared" si="5"/>
        <v>0</v>
      </c>
      <c r="M81" s="387"/>
      <c r="N81" s="388"/>
      <c r="O81" s="388"/>
      <c r="P81" s="389"/>
      <c r="Q81" s="157">
        <f t="shared" si="6"/>
        <v>0</v>
      </c>
      <c r="R81" s="158">
        <f t="shared" si="7"/>
        <v>0</v>
      </c>
    </row>
    <row r="82" spans="1:18" ht="18.75">
      <c r="A82" s="170">
        <v>6</v>
      </c>
      <c r="B82" s="148" t="s">
        <v>446</v>
      </c>
      <c r="C82" s="171" t="s">
        <v>447</v>
      </c>
      <c r="D82" s="148">
        <v>125</v>
      </c>
      <c r="E82" s="371"/>
      <c r="F82" s="372"/>
      <c r="G82" s="372"/>
      <c r="H82" s="373"/>
      <c r="I82" s="154">
        <v>0</v>
      </c>
      <c r="J82" s="155">
        <f t="shared" si="4"/>
        <v>0</v>
      </c>
      <c r="K82" s="172">
        <v>0</v>
      </c>
      <c r="L82" s="155">
        <f t="shared" si="5"/>
        <v>0</v>
      </c>
      <c r="M82" s="387"/>
      <c r="N82" s="388"/>
      <c r="O82" s="388"/>
      <c r="P82" s="389"/>
      <c r="Q82" s="157">
        <f t="shared" si="6"/>
        <v>0</v>
      </c>
      <c r="R82" s="158">
        <f t="shared" si="7"/>
        <v>0</v>
      </c>
    </row>
    <row r="83" spans="1:18" ht="18.75">
      <c r="A83" s="170">
        <v>7</v>
      </c>
      <c r="B83" s="148" t="s">
        <v>410</v>
      </c>
      <c r="C83" s="171" t="s">
        <v>448</v>
      </c>
      <c r="D83" s="148">
        <v>125</v>
      </c>
      <c r="E83" s="371"/>
      <c r="F83" s="372"/>
      <c r="G83" s="372"/>
      <c r="H83" s="373"/>
      <c r="I83" s="154">
        <v>0</v>
      </c>
      <c r="J83" s="155">
        <f t="shared" si="4"/>
        <v>0</v>
      </c>
      <c r="K83" s="172">
        <v>0</v>
      </c>
      <c r="L83" s="155">
        <f t="shared" si="5"/>
        <v>0</v>
      </c>
      <c r="M83" s="387"/>
      <c r="N83" s="388"/>
      <c r="O83" s="388"/>
      <c r="P83" s="389"/>
      <c r="Q83" s="157">
        <f t="shared" si="6"/>
        <v>0</v>
      </c>
      <c r="R83" s="158">
        <f t="shared" si="7"/>
        <v>0</v>
      </c>
    </row>
    <row r="84" spans="1:18" ht="18.75">
      <c r="A84" s="170">
        <v>8</v>
      </c>
      <c r="B84" s="148" t="s">
        <v>449</v>
      </c>
      <c r="C84" s="171" t="s">
        <v>450</v>
      </c>
      <c r="D84" s="148">
        <v>100</v>
      </c>
      <c r="E84" s="371"/>
      <c r="F84" s="372"/>
      <c r="G84" s="372"/>
      <c r="H84" s="373"/>
      <c r="I84" s="154">
        <v>0</v>
      </c>
      <c r="J84" s="155">
        <f t="shared" si="4"/>
        <v>0</v>
      </c>
      <c r="K84" s="172">
        <v>0</v>
      </c>
      <c r="L84" s="155">
        <f t="shared" si="5"/>
        <v>0</v>
      </c>
      <c r="M84" s="387"/>
      <c r="N84" s="388"/>
      <c r="O84" s="388"/>
      <c r="P84" s="389"/>
      <c r="Q84" s="157">
        <f t="shared" si="6"/>
        <v>0</v>
      </c>
      <c r="R84" s="158">
        <f t="shared" si="7"/>
        <v>0</v>
      </c>
    </row>
    <row r="85" spans="1:18" ht="18.75">
      <c r="A85" s="170">
        <v>9</v>
      </c>
      <c r="B85" s="148" t="s">
        <v>451</v>
      </c>
      <c r="C85" s="171" t="s">
        <v>452</v>
      </c>
      <c r="D85" s="148">
        <v>185</v>
      </c>
      <c r="E85" s="371"/>
      <c r="F85" s="372"/>
      <c r="G85" s="372"/>
      <c r="H85" s="373"/>
      <c r="I85" s="154">
        <v>0</v>
      </c>
      <c r="J85" s="155">
        <f t="shared" si="4"/>
        <v>0</v>
      </c>
      <c r="K85" s="172">
        <v>0</v>
      </c>
      <c r="L85" s="155">
        <f t="shared" si="5"/>
        <v>0</v>
      </c>
      <c r="M85" s="387"/>
      <c r="N85" s="388"/>
      <c r="O85" s="388"/>
      <c r="P85" s="389"/>
      <c r="Q85" s="157">
        <f t="shared" si="6"/>
        <v>0</v>
      </c>
      <c r="R85" s="158">
        <f t="shared" si="7"/>
        <v>0</v>
      </c>
    </row>
    <row r="86" spans="1:18" ht="18.75">
      <c r="A86" s="170">
        <v>10</v>
      </c>
      <c r="B86" s="148" t="s">
        <v>453</v>
      </c>
      <c r="C86" s="171" t="s">
        <v>454</v>
      </c>
      <c r="D86" s="148">
        <v>200</v>
      </c>
      <c r="E86" s="371"/>
      <c r="F86" s="372"/>
      <c r="G86" s="372"/>
      <c r="H86" s="373"/>
      <c r="I86" s="154">
        <v>0</v>
      </c>
      <c r="J86" s="155">
        <f t="shared" si="4"/>
        <v>0</v>
      </c>
      <c r="K86" s="172">
        <v>0</v>
      </c>
      <c r="L86" s="155">
        <f t="shared" si="5"/>
        <v>0</v>
      </c>
      <c r="M86" s="387"/>
      <c r="N86" s="388"/>
      <c r="O86" s="388"/>
      <c r="P86" s="389"/>
      <c r="Q86" s="157">
        <f t="shared" si="6"/>
        <v>0</v>
      </c>
      <c r="R86" s="158">
        <f t="shared" si="7"/>
        <v>0</v>
      </c>
    </row>
    <row r="87" spans="1:18" ht="18.75">
      <c r="A87" s="170">
        <v>12</v>
      </c>
      <c r="B87" s="148" t="s">
        <v>455</v>
      </c>
      <c r="C87" s="171" t="s">
        <v>456</v>
      </c>
      <c r="D87" s="148">
        <v>65</v>
      </c>
      <c r="E87" s="371"/>
      <c r="F87" s="372"/>
      <c r="G87" s="372"/>
      <c r="H87" s="373"/>
      <c r="I87" s="154">
        <v>0</v>
      </c>
      <c r="J87" s="155">
        <f t="shared" si="4"/>
        <v>0</v>
      </c>
      <c r="K87" s="172">
        <v>0</v>
      </c>
      <c r="L87" s="155">
        <f t="shared" si="5"/>
        <v>0</v>
      </c>
      <c r="M87" s="387"/>
      <c r="N87" s="388"/>
      <c r="O87" s="388"/>
      <c r="P87" s="389"/>
      <c r="Q87" s="157">
        <f t="shared" si="6"/>
        <v>0</v>
      </c>
      <c r="R87" s="158">
        <f t="shared" si="7"/>
        <v>0</v>
      </c>
    </row>
    <row r="88" spans="1:18" ht="18.75">
      <c r="A88" s="170">
        <v>13</v>
      </c>
      <c r="B88" s="148"/>
      <c r="C88" s="171" t="s">
        <v>457</v>
      </c>
      <c r="D88" s="148">
        <v>90</v>
      </c>
      <c r="E88" s="371"/>
      <c r="F88" s="372"/>
      <c r="G88" s="372"/>
      <c r="H88" s="373"/>
      <c r="I88" s="154">
        <v>2</v>
      </c>
      <c r="J88" s="155">
        <f t="shared" si="4"/>
        <v>135</v>
      </c>
      <c r="K88" s="172">
        <v>2</v>
      </c>
      <c r="L88" s="155">
        <f t="shared" si="5"/>
        <v>90</v>
      </c>
      <c r="M88" s="387"/>
      <c r="N88" s="388"/>
      <c r="O88" s="388"/>
      <c r="P88" s="389"/>
      <c r="Q88" s="157">
        <f t="shared" si="6"/>
        <v>225</v>
      </c>
      <c r="R88" s="158">
        <f t="shared" si="7"/>
        <v>180</v>
      </c>
    </row>
    <row r="89" spans="1:18" ht="18.75">
      <c r="A89" s="170">
        <v>14</v>
      </c>
      <c r="B89" s="148"/>
      <c r="C89" s="171" t="s">
        <v>487</v>
      </c>
      <c r="D89" s="148">
        <v>235</v>
      </c>
      <c r="E89" s="371"/>
      <c r="F89" s="372"/>
      <c r="G89" s="372"/>
      <c r="H89" s="373"/>
      <c r="I89" s="154">
        <v>0</v>
      </c>
      <c r="J89" s="155">
        <f t="shared" si="4"/>
        <v>0</v>
      </c>
      <c r="K89" s="172">
        <v>0</v>
      </c>
      <c r="L89" s="155">
        <f t="shared" si="5"/>
        <v>0</v>
      </c>
      <c r="M89" s="387"/>
      <c r="N89" s="388"/>
      <c r="O89" s="388"/>
      <c r="P89" s="389"/>
      <c r="Q89" s="157">
        <f t="shared" si="6"/>
        <v>0</v>
      </c>
      <c r="R89" s="158">
        <f t="shared" si="7"/>
        <v>0</v>
      </c>
    </row>
    <row r="90" spans="1:18" ht="18.75">
      <c r="A90" s="170">
        <v>15</v>
      </c>
      <c r="B90" s="148" t="s">
        <v>410</v>
      </c>
      <c r="C90" s="171" t="s">
        <v>488</v>
      </c>
      <c r="D90" s="148">
        <v>350</v>
      </c>
      <c r="E90" s="371"/>
      <c r="F90" s="372"/>
      <c r="G90" s="372"/>
      <c r="H90" s="373"/>
      <c r="I90" s="154">
        <v>0</v>
      </c>
      <c r="J90" s="155">
        <f t="shared" si="4"/>
        <v>0</v>
      </c>
      <c r="K90" s="172">
        <v>0</v>
      </c>
      <c r="L90" s="155">
        <f t="shared" si="5"/>
        <v>0</v>
      </c>
      <c r="M90" s="387"/>
      <c r="N90" s="388"/>
      <c r="O90" s="388"/>
      <c r="P90" s="389"/>
      <c r="Q90" s="157">
        <f t="shared" si="6"/>
        <v>0</v>
      </c>
      <c r="R90" s="158">
        <f t="shared" si="7"/>
        <v>0</v>
      </c>
    </row>
    <row r="91" spans="1:18" ht="18.75">
      <c r="A91" s="170"/>
      <c r="B91" s="148"/>
      <c r="C91" s="171"/>
      <c r="D91" s="148"/>
      <c r="E91" s="371"/>
      <c r="F91" s="372"/>
      <c r="G91" s="372"/>
      <c r="H91" s="373"/>
      <c r="I91" s="154">
        <v>0</v>
      </c>
      <c r="J91" s="155">
        <f t="shared" si="4"/>
        <v>0</v>
      </c>
      <c r="K91" s="172">
        <v>0</v>
      </c>
      <c r="L91" s="155">
        <f t="shared" si="5"/>
        <v>0</v>
      </c>
      <c r="M91" s="387"/>
      <c r="N91" s="388"/>
      <c r="O91" s="388"/>
      <c r="P91" s="389"/>
      <c r="Q91" s="157">
        <f t="shared" si="6"/>
        <v>0</v>
      </c>
      <c r="R91" s="158">
        <f t="shared" si="7"/>
        <v>0</v>
      </c>
    </row>
    <row r="92" spans="1:18" ht="18.75">
      <c r="A92" s="170"/>
      <c r="B92" s="148"/>
      <c r="C92" s="171"/>
      <c r="D92" s="148"/>
      <c r="E92" s="371"/>
      <c r="F92" s="372"/>
      <c r="G92" s="372"/>
      <c r="H92" s="373"/>
      <c r="I92" s="154">
        <v>0</v>
      </c>
      <c r="J92" s="155">
        <f t="shared" si="4"/>
        <v>0</v>
      </c>
      <c r="K92" s="172">
        <v>0</v>
      </c>
      <c r="L92" s="155">
        <f t="shared" si="5"/>
        <v>0</v>
      </c>
      <c r="M92" s="387"/>
      <c r="N92" s="388"/>
      <c r="O92" s="388"/>
      <c r="P92" s="389"/>
      <c r="Q92" s="157">
        <f t="shared" si="6"/>
        <v>0</v>
      </c>
      <c r="R92" s="158">
        <f t="shared" si="7"/>
        <v>0</v>
      </c>
    </row>
    <row r="93" spans="1:18" ht="18.75">
      <c r="A93" s="170"/>
      <c r="B93" s="148"/>
      <c r="C93" s="171"/>
      <c r="D93" s="148"/>
      <c r="E93" s="371"/>
      <c r="F93" s="372"/>
      <c r="G93" s="372"/>
      <c r="H93" s="373"/>
      <c r="I93" s="154">
        <v>0</v>
      </c>
      <c r="J93" s="155">
        <f t="shared" si="4"/>
        <v>0</v>
      </c>
      <c r="K93" s="172">
        <v>0</v>
      </c>
      <c r="L93" s="155">
        <f t="shared" si="5"/>
        <v>0</v>
      </c>
      <c r="M93" s="387"/>
      <c r="N93" s="388"/>
      <c r="O93" s="388"/>
      <c r="P93" s="389"/>
      <c r="Q93" s="157">
        <f t="shared" si="6"/>
        <v>0</v>
      </c>
      <c r="R93" s="158">
        <f t="shared" si="7"/>
        <v>0</v>
      </c>
    </row>
    <row r="94" spans="1:18" ht="18.75">
      <c r="A94" s="170"/>
      <c r="B94" s="148"/>
      <c r="C94" s="171"/>
      <c r="D94" s="148"/>
      <c r="E94" s="374"/>
      <c r="F94" s="375"/>
      <c r="G94" s="375"/>
      <c r="H94" s="376"/>
      <c r="I94" s="154">
        <v>0</v>
      </c>
      <c r="J94" s="155">
        <f t="shared" si="4"/>
        <v>0</v>
      </c>
      <c r="K94" s="172">
        <v>0</v>
      </c>
      <c r="L94" s="155">
        <f t="shared" si="5"/>
        <v>0</v>
      </c>
      <c r="M94" s="387"/>
      <c r="N94" s="388"/>
      <c r="O94" s="388"/>
      <c r="P94" s="389"/>
      <c r="Q94" s="157">
        <f t="shared" si="6"/>
        <v>0</v>
      </c>
      <c r="R94" s="158">
        <f t="shared" si="7"/>
        <v>0</v>
      </c>
    </row>
    <row r="95" spans="1:18" ht="18.75">
      <c r="A95" s="362" t="s">
        <v>210</v>
      </c>
      <c r="B95" s="363"/>
      <c r="C95" s="363"/>
      <c r="D95" s="363"/>
      <c r="E95" s="363"/>
      <c r="F95" s="363"/>
      <c r="G95" s="363"/>
      <c r="H95" s="364"/>
      <c r="I95" s="162">
        <v>0</v>
      </c>
      <c r="J95" s="162">
        <v>0</v>
      </c>
      <c r="K95" s="162">
        <v>6</v>
      </c>
      <c r="L95" s="162">
        <f>SUM(L77:L94)</f>
        <v>145</v>
      </c>
      <c r="M95" s="163"/>
      <c r="N95" s="163"/>
      <c r="O95" s="163"/>
      <c r="P95" s="163"/>
      <c r="Q95" s="164">
        <f>SUM(Q77:Q94)</f>
        <v>362.5</v>
      </c>
      <c r="R95" s="165">
        <f>SUM(R77:R94)</f>
        <v>290</v>
      </c>
    </row>
    <row r="96" spans="1:18" ht="20.25">
      <c r="A96" s="365" t="s">
        <v>459</v>
      </c>
      <c r="B96" s="366"/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7"/>
    </row>
    <row r="97" spans="1:18" ht="20.25">
      <c r="A97" s="166"/>
      <c r="B97" s="167"/>
      <c r="C97" s="167"/>
      <c r="D97" s="167"/>
      <c r="E97" s="168"/>
      <c r="F97" s="168"/>
      <c r="G97" s="168"/>
      <c r="H97" s="168"/>
      <c r="I97" s="168"/>
      <c r="J97" s="168"/>
      <c r="K97" s="168"/>
      <c r="L97" s="168"/>
      <c r="M97" s="148" t="s">
        <v>489</v>
      </c>
      <c r="N97" s="148" t="s">
        <v>326</v>
      </c>
      <c r="O97" s="148" t="s">
        <v>490</v>
      </c>
      <c r="P97" s="148" t="s">
        <v>328</v>
      </c>
      <c r="Q97" s="167"/>
      <c r="R97" s="169"/>
    </row>
    <row r="98" spans="1:18" ht="18.75">
      <c r="A98" s="170">
        <v>1</v>
      </c>
      <c r="B98" s="173" t="s">
        <v>491</v>
      </c>
      <c r="C98" s="171" t="s">
        <v>461</v>
      </c>
      <c r="D98" s="148">
        <v>7</v>
      </c>
      <c r="E98" s="368"/>
      <c r="F98" s="369"/>
      <c r="G98" s="369"/>
      <c r="H98" s="369"/>
      <c r="I98" s="369"/>
      <c r="J98" s="369"/>
      <c r="K98" s="369"/>
      <c r="L98" s="370"/>
      <c r="M98" s="154">
        <v>2</v>
      </c>
      <c r="N98" s="155">
        <f t="shared" ref="N98:N103" si="8">M98*D98*0.75</f>
        <v>10.5</v>
      </c>
      <c r="O98" s="172">
        <v>48</v>
      </c>
      <c r="P98" s="155">
        <f t="shared" ref="P98:P103" si="9">O98*D98*0.5</f>
        <v>168</v>
      </c>
      <c r="Q98" s="157">
        <f t="shared" ref="Q98:Q103" si="10">P98+N98</f>
        <v>178.5</v>
      </c>
      <c r="R98" s="158">
        <f t="shared" ref="R98:R103" si="11">M98*D98</f>
        <v>14</v>
      </c>
    </row>
    <row r="99" spans="1:18" ht="18.75">
      <c r="A99" s="170">
        <v>2</v>
      </c>
      <c r="B99" s="173" t="s">
        <v>492</v>
      </c>
      <c r="C99" s="171" t="s">
        <v>462</v>
      </c>
      <c r="D99" s="148">
        <v>12</v>
      </c>
      <c r="E99" s="371"/>
      <c r="F99" s="372"/>
      <c r="G99" s="372"/>
      <c r="H99" s="372"/>
      <c r="I99" s="372"/>
      <c r="J99" s="372"/>
      <c r="K99" s="372"/>
      <c r="L99" s="373"/>
      <c r="M99" s="154"/>
      <c r="N99" s="155">
        <f t="shared" si="8"/>
        <v>0</v>
      </c>
      <c r="O99" s="172">
        <v>3</v>
      </c>
      <c r="P99" s="155">
        <f t="shared" si="9"/>
        <v>18</v>
      </c>
      <c r="Q99" s="157">
        <f t="shared" si="10"/>
        <v>18</v>
      </c>
      <c r="R99" s="158">
        <f t="shared" si="11"/>
        <v>0</v>
      </c>
    </row>
    <row r="100" spans="1:18" ht="18.75">
      <c r="A100" s="170"/>
      <c r="B100" s="173"/>
      <c r="C100" s="171" t="s">
        <v>493</v>
      </c>
      <c r="D100" s="148">
        <v>8</v>
      </c>
      <c r="E100" s="371"/>
      <c r="F100" s="372"/>
      <c r="G100" s="372"/>
      <c r="H100" s="372"/>
      <c r="I100" s="372"/>
      <c r="J100" s="372"/>
      <c r="K100" s="372"/>
      <c r="L100" s="373"/>
      <c r="M100" s="154"/>
      <c r="N100" s="155">
        <f t="shared" si="8"/>
        <v>0</v>
      </c>
      <c r="O100" s="172">
        <v>7</v>
      </c>
      <c r="P100" s="155">
        <f t="shared" si="9"/>
        <v>28</v>
      </c>
      <c r="Q100" s="157">
        <f t="shared" si="10"/>
        <v>28</v>
      </c>
      <c r="R100" s="158">
        <f t="shared" si="11"/>
        <v>0</v>
      </c>
    </row>
    <row r="101" spans="1:18" ht="60">
      <c r="A101" s="170">
        <v>3</v>
      </c>
      <c r="B101" s="173" t="s">
        <v>494</v>
      </c>
      <c r="C101" s="174" t="s">
        <v>463</v>
      </c>
      <c r="D101" s="148">
        <v>5</v>
      </c>
      <c r="E101" s="371"/>
      <c r="F101" s="372"/>
      <c r="G101" s="372"/>
      <c r="H101" s="372"/>
      <c r="I101" s="372"/>
      <c r="J101" s="372"/>
      <c r="K101" s="372"/>
      <c r="L101" s="373"/>
      <c r="M101" s="154">
        <v>7</v>
      </c>
      <c r="N101" s="155">
        <f t="shared" si="8"/>
        <v>26.25</v>
      </c>
      <c r="O101" s="172">
        <v>164</v>
      </c>
      <c r="P101" s="155">
        <f t="shared" si="9"/>
        <v>410</v>
      </c>
      <c r="Q101" s="157">
        <f t="shared" si="10"/>
        <v>436.25</v>
      </c>
      <c r="R101" s="158">
        <f t="shared" si="11"/>
        <v>35</v>
      </c>
    </row>
    <row r="102" spans="1:18" ht="18.75">
      <c r="A102" s="175"/>
      <c r="B102" s="173"/>
      <c r="C102" s="174"/>
      <c r="D102" s="148"/>
      <c r="E102" s="371"/>
      <c r="F102" s="372"/>
      <c r="G102" s="372"/>
      <c r="H102" s="372"/>
      <c r="I102" s="372"/>
      <c r="J102" s="372"/>
      <c r="K102" s="372"/>
      <c r="L102" s="373"/>
      <c r="M102" s="176"/>
      <c r="N102" s="155">
        <f t="shared" si="8"/>
        <v>0</v>
      </c>
      <c r="O102" s="172"/>
      <c r="P102" s="155">
        <f t="shared" si="9"/>
        <v>0</v>
      </c>
      <c r="Q102" s="157">
        <f t="shared" si="10"/>
        <v>0</v>
      </c>
      <c r="R102" s="158">
        <f t="shared" si="11"/>
        <v>0</v>
      </c>
    </row>
    <row r="103" spans="1:18" ht="18.75">
      <c r="A103" s="175"/>
      <c r="B103" s="173"/>
      <c r="C103" s="174"/>
      <c r="D103" s="148"/>
      <c r="E103" s="374"/>
      <c r="F103" s="375"/>
      <c r="G103" s="375"/>
      <c r="H103" s="375"/>
      <c r="I103" s="375"/>
      <c r="J103" s="375"/>
      <c r="K103" s="375"/>
      <c r="L103" s="376"/>
      <c r="M103" s="176"/>
      <c r="N103" s="155">
        <f t="shared" si="8"/>
        <v>0</v>
      </c>
      <c r="O103" s="172"/>
      <c r="P103" s="155">
        <f t="shared" si="9"/>
        <v>0</v>
      </c>
      <c r="Q103" s="157">
        <f t="shared" si="10"/>
        <v>0</v>
      </c>
      <c r="R103" s="158">
        <f t="shared" si="11"/>
        <v>0</v>
      </c>
    </row>
    <row r="104" spans="1:18" ht="18.75">
      <c r="A104" s="362" t="s">
        <v>210</v>
      </c>
      <c r="B104" s="363"/>
      <c r="C104" s="363"/>
      <c r="D104" s="363"/>
      <c r="E104" s="363"/>
      <c r="F104" s="363"/>
      <c r="G104" s="363"/>
      <c r="H104" s="363"/>
      <c r="I104" s="363"/>
      <c r="J104" s="363"/>
      <c r="K104" s="363"/>
      <c r="L104" s="364"/>
      <c r="M104" s="177"/>
      <c r="N104" s="162"/>
      <c r="O104" s="162"/>
      <c r="P104" s="162"/>
      <c r="Q104" s="164">
        <f>SUM(Q98:Q103)</f>
        <v>660.75</v>
      </c>
      <c r="R104" s="165">
        <f>SUM(R98:R103)</f>
        <v>49</v>
      </c>
    </row>
    <row r="105" spans="1:18" ht="18.75">
      <c r="A105" s="377" t="s">
        <v>464</v>
      </c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178">
        <f>Q104+Q95+Q74</f>
        <v>19513</v>
      </c>
      <c r="R105" s="179">
        <f>R104+R95+R74</f>
        <v>7952</v>
      </c>
    </row>
    <row r="106" spans="1:18" ht="18.75">
      <c r="A106" s="378" t="s">
        <v>465</v>
      </c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180">
        <v>5700</v>
      </c>
      <c r="R106" s="181">
        <v>5700</v>
      </c>
    </row>
    <row r="107" spans="1:18" ht="18.75">
      <c r="A107" s="353" t="s">
        <v>495</v>
      </c>
      <c r="B107" s="353"/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182">
        <f>Q105/Q106</f>
        <v>3.4233333333333333</v>
      </c>
      <c r="R107" s="183">
        <f>R105/R106</f>
        <v>1.3950877192982456</v>
      </c>
    </row>
    <row r="108" spans="1:18">
      <c r="A108" s="160"/>
      <c r="B108" s="184" t="s">
        <v>496</v>
      </c>
      <c r="C108" s="184" t="s">
        <v>497</v>
      </c>
      <c r="D108" s="184" t="s">
        <v>498</v>
      </c>
      <c r="E108" s="184" t="s">
        <v>210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85">
        <v>11</v>
      </c>
      <c r="R108" s="185">
        <v>12</v>
      </c>
    </row>
    <row r="109" spans="1:18">
      <c r="A109" s="160"/>
      <c r="B109" s="185" t="s">
        <v>499</v>
      </c>
      <c r="C109" s="186"/>
      <c r="D109" s="185"/>
      <c r="E109" s="185">
        <f>D109+C109</f>
        <v>0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</row>
    <row r="110" spans="1:18">
      <c r="A110" s="160"/>
      <c r="B110" s="185" t="s">
        <v>500</v>
      </c>
      <c r="C110" s="186"/>
      <c r="D110" s="185"/>
      <c r="E110" s="185">
        <f>D110+C110</f>
        <v>0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</row>
    <row r="111" spans="1:18">
      <c r="A111" s="160"/>
      <c r="B111" s="185" t="s">
        <v>501</v>
      </c>
      <c r="C111" s="185"/>
      <c r="D111" s="185"/>
      <c r="E111" s="185">
        <f>D111+C111</f>
        <v>0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</row>
    <row r="112" spans="1:18">
      <c r="A112" s="160"/>
      <c r="B112" s="187" t="s">
        <v>502</v>
      </c>
      <c r="C112" s="185"/>
      <c r="D112" s="185"/>
      <c r="E112" s="185">
        <f>D112+C112</f>
        <v>0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</row>
    <row r="113" spans="2:5">
      <c r="B113" s="185" t="s">
        <v>503</v>
      </c>
      <c r="C113" s="185"/>
      <c r="D113" s="185"/>
      <c r="E113" s="185">
        <f>D113+C113</f>
        <v>0</v>
      </c>
    </row>
    <row r="114" spans="2:5">
      <c r="B114" s="354" t="s">
        <v>210</v>
      </c>
      <c r="C114" s="355"/>
      <c r="D114" s="356"/>
      <c r="E114" s="148">
        <f>SUM(E109:E113)</f>
        <v>0</v>
      </c>
    </row>
    <row r="115" spans="2:5">
      <c r="B115" s="357" t="s">
        <v>504</v>
      </c>
      <c r="C115" s="358"/>
      <c r="D115" s="359"/>
      <c r="E115" s="188">
        <f>E114/5</f>
        <v>0</v>
      </c>
    </row>
    <row r="116" spans="2:5">
      <c r="B116" s="360" t="s">
        <v>505</v>
      </c>
      <c r="C116" s="360"/>
      <c r="D116" s="360"/>
      <c r="E116" s="171"/>
    </row>
    <row r="117" spans="2:5" ht="18.75">
      <c r="B117" s="361" t="s">
        <v>506</v>
      </c>
      <c r="C117" s="361"/>
      <c r="D117" s="361"/>
      <c r="E117" s="189">
        <v>5700</v>
      </c>
    </row>
  </sheetData>
  <mergeCells count="26">
    <mergeCell ref="A1:R1"/>
    <mergeCell ref="A2:A4"/>
    <mergeCell ref="B2:B4"/>
    <mergeCell ref="C2:C4"/>
    <mergeCell ref="D2:D4"/>
    <mergeCell ref="E2:P2"/>
    <mergeCell ref="Q2:Q4"/>
    <mergeCell ref="R2:R4"/>
    <mergeCell ref="E3:P3"/>
    <mergeCell ref="A106:P106"/>
    <mergeCell ref="A6:R6"/>
    <mergeCell ref="I7:P73"/>
    <mergeCell ref="A74:D74"/>
    <mergeCell ref="A75:R75"/>
    <mergeCell ref="E77:H94"/>
    <mergeCell ref="M77:P94"/>
    <mergeCell ref="A95:H95"/>
    <mergeCell ref="A96:R96"/>
    <mergeCell ref="E98:L103"/>
    <mergeCell ref="A104:L104"/>
    <mergeCell ref="A105:P105"/>
    <mergeCell ref="A107:P107"/>
    <mergeCell ref="B114:D114"/>
    <mergeCell ref="B115:D115"/>
    <mergeCell ref="B116:D116"/>
    <mergeCell ref="B117:D1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19"/>
  <sheetViews>
    <sheetView topLeftCell="C1" workbookViewId="0">
      <selection sqref="A1:Q119"/>
    </sheetView>
  </sheetViews>
  <sheetFormatPr defaultRowHeight="15"/>
  <cols>
    <col min="9" max="9" width="6.85546875" customWidth="1"/>
    <col min="10" max="10" width="6.7109375" customWidth="1"/>
    <col min="11" max="11" width="6.140625" customWidth="1"/>
    <col min="12" max="12" width="7.85546875" customWidth="1"/>
    <col min="13" max="13" width="7.5703125" customWidth="1"/>
    <col min="14" max="14" width="7.7109375" customWidth="1"/>
    <col min="15" max="15" width="6.42578125" customWidth="1"/>
  </cols>
  <sheetData>
    <row r="1" spans="1:17" ht="20.25">
      <c r="A1" s="442" t="s">
        <v>507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4"/>
    </row>
    <row r="2" spans="1:17">
      <c r="A2" s="445" t="s">
        <v>175</v>
      </c>
      <c r="B2" s="445" t="s">
        <v>319</v>
      </c>
      <c r="C2" s="448" t="s">
        <v>320</v>
      </c>
      <c r="D2" s="449" t="s">
        <v>321</v>
      </c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50" t="s">
        <v>468</v>
      </c>
      <c r="Q2" s="453" t="s">
        <v>469</v>
      </c>
    </row>
    <row r="3" spans="1:17">
      <c r="A3" s="446"/>
      <c r="B3" s="446"/>
      <c r="C3" s="448"/>
      <c r="D3" s="449" t="s">
        <v>324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51"/>
      <c r="Q3" s="454"/>
    </row>
    <row r="4" spans="1:17">
      <c r="A4" s="447"/>
      <c r="B4" s="447"/>
      <c r="C4" s="448"/>
      <c r="D4" s="190" t="s">
        <v>470</v>
      </c>
      <c r="E4" s="191" t="s">
        <v>326</v>
      </c>
      <c r="F4" s="190" t="s">
        <v>471</v>
      </c>
      <c r="G4" s="191" t="s">
        <v>328</v>
      </c>
      <c r="H4" s="191"/>
      <c r="I4" s="191"/>
      <c r="J4" s="191"/>
      <c r="K4" s="191"/>
      <c r="L4" s="191"/>
      <c r="M4" s="191"/>
      <c r="N4" s="191"/>
      <c r="O4" s="191"/>
      <c r="P4" s="452"/>
      <c r="Q4" s="455"/>
    </row>
    <row r="5" spans="1:17">
      <c r="A5" s="192">
        <v>1</v>
      </c>
      <c r="B5" s="192">
        <v>2</v>
      </c>
      <c r="C5" s="192">
        <v>3</v>
      </c>
      <c r="D5" s="192">
        <v>4</v>
      </c>
      <c r="E5" s="191"/>
      <c r="F5" s="192">
        <v>5</v>
      </c>
      <c r="G5" s="191"/>
      <c r="H5" s="192">
        <v>6</v>
      </c>
      <c r="I5" s="191"/>
      <c r="J5" s="192">
        <v>7</v>
      </c>
      <c r="K5" s="191"/>
      <c r="L5" s="192">
        <v>8</v>
      </c>
      <c r="M5" s="191"/>
      <c r="N5" s="192">
        <v>9</v>
      </c>
      <c r="O5" s="191"/>
      <c r="P5" s="192">
        <v>10</v>
      </c>
      <c r="Q5" s="192">
        <v>11</v>
      </c>
    </row>
    <row r="6" spans="1:17">
      <c r="A6" s="424" t="s">
        <v>333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6"/>
    </row>
    <row r="7" spans="1:17" ht="17.25">
      <c r="A7" s="193"/>
      <c r="B7" s="194" t="s">
        <v>336</v>
      </c>
      <c r="C7" s="195">
        <v>44</v>
      </c>
      <c r="D7" s="196"/>
      <c r="E7" s="197">
        <f>D7*C7*0.75</f>
        <v>0</v>
      </c>
      <c r="F7" s="196">
        <v>8</v>
      </c>
      <c r="G7" s="191">
        <f>F7*C7*0.5</f>
        <v>176</v>
      </c>
      <c r="H7" s="427"/>
      <c r="I7" s="428"/>
      <c r="J7" s="428"/>
      <c r="K7" s="428"/>
      <c r="L7" s="428"/>
      <c r="M7" s="428"/>
      <c r="N7" s="428"/>
      <c r="O7" s="429"/>
      <c r="P7" s="198">
        <f>G7+E7</f>
        <v>176</v>
      </c>
      <c r="Q7" s="199">
        <f>D7*C7</f>
        <v>0</v>
      </c>
    </row>
    <row r="8" spans="1:17" ht="17.25">
      <c r="A8" s="193"/>
      <c r="B8" s="194" t="s">
        <v>338</v>
      </c>
      <c r="C8" s="195">
        <v>65</v>
      </c>
      <c r="D8" s="196"/>
      <c r="E8" s="197">
        <f t="shared" ref="E8:E73" si="0">D8*C8*0.75</f>
        <v>0</v>
      </c>
      <c r="F8" s="196">
        <v>78</v>
      </c>
      <c r="G8" s="191">
        <f t="shared" ref="G8:G72" si="1">F8*C8*0.5</f>
        <v>2535</v>
      </c>
      <c r="H8" s="430"/>
      <c r="I8" s="431"/>
      <c r="J8" s="431"/>
      <c r="K8" s="431"/>
      <c r="L8" s="431"/>
      <c r="M8" s="431"/>
      <c r="N8" s="431"/>
      <c r="O8" s="432"/>
      <c r="P8" s="198">
        <f t="shared" ref="P8:P71" si="2">G8+E8</f>
        <v>2535</v>
      </c>
      <c r="Q8" s="199">
        <f t="shared" ref="Q8:Q71" si="3">D8*C8</f>
        <v>0</v>
      </c>
    </row>
    <row r="9" spans="1:17" ht="17.25">
      <c r="A9" s="193"/>
      <c r="B9" s="194" t="s">
        <v>340</v>
      </c>
      <c r="C9" s="195">
        <v>45</v>
      </c>
      <c r="D9" s="196"/>
      <c r="E9" s="197">
        <f t="shared" si="0"/>
        <v>0</v>
      </c>
      <c r="F9" s="196"/>
      <c r="G9" s="191">
        <f t="shared" si="1"/>
        <v>0</v>
      </c>
      <c r="H9" s="430"/>
      <c r="I9" s="431"/>
      <c r="J9" s="431"/>
      <c r="K9" s="431"/>
      <c r="L9" s="431"/>
      <c r="M9" s="431"/>
      <c r="N9" s="431"/>
      <c r="O9" s="432"/>
      <c r="P9" s="198">
        <f t="shared" si="2"/>
        <v>0</v>
      </c>
      <c r="Q9" s="199">
        <f t="shared" si="3"/>
        <v>0</v>
      </c>
    </row>
    <row r="10" spans="1:17" ht="17.25">
      <c r="A10" s="193"/>
      <c r="B10" s="194" t="s">
        <v>342</v>
      </c>
      <c r="C10" s="195">
        <v>47</v>
      </c>
      <c r="D10" s="196"/>
      <c r="E10" s="197">
        <f t="shared" si="0"/>
        <v>0</v>
      </c>
      <c r="F10" s="196"/>
      <c r="G10" s="191">
        <f t="shared" si="1"/>
        <v>0</v>
      </c>
      <c r="H10" s="430"/>
      <c r="I10" s="431"/>
      <c r="J10" s="431"/>
      <c r="K10" s="431"/>
      <c r="L10" s="431"/>
      <c r="M10" s="431"/>
      <c r="N10" s="431"/>
      <c r="O10" s="432"/>
      <c r="P10" s="198">
        <f t="shared" si="2"/>
        <v>0</v>
      </c>
      <c r="Q10" s="199">
        <f t="shared" si="3"/>
        <v>0</v>
      </c>
    </row>
    <row r="11" spans="1:17" ht="17.25">
      <c r="A11" s="193"/>
      <c r="B11" s="194" t="s">
        <v>344</v>
      </c>
      <c r="C11" s="195">
        <v>62</v>
      </c>
      <c r="D11" s="196"/>
      <c r="E11" s="197">
        <f t="shared" si="0"/>
        <v>0</v>
      </c>
      <c r="F11" s="196">
        <v>9</v>
      </c>
      <c r="G11" s="191">
        <f t="shared" si="1"/>
        <v>279</v>
      </c>
      <c r="H11" s="430"/>
      <c r="I11" s="431"/>
      <c r="J11" s="431"/>
      <c r="K11" s="431"/>
      <c r="L11" s="431"/>
      <c r="M11" s="431"/>
      <c r="N11" s="431"/>
      <c r="O11" s="432"/>
      <c r="P11" s="198">
        <f t="shared" si="2"/>
        <v>279</v>
      </c>
      <c r="Q11" s="199">
        <f t="shared" si="3"/>
        <v>0</v>
      </c>
    </row>
    <row r="12" spans="1:17" ht="17.25">
      <c r="A12" s="193"/>
      <c r="B12" s="194" t="s">
        <v>346</v>
      </c>
      <c r="C12" s="195">
        <v>75</v>
      </c>
      <c r="D12" s="196">
        <v>186</v>
      </c>
      <c r="E12" s="197">
        <f t="shared" si="0"/>
        <v>10462.5</v>
      </c>
      <c r="F12" s="196">
        <v>139</v>
      </c>
      <c r="G12" s="191">
        <f t="shared" si="1"/>
        <v>5212.5</v>
      </c>
      <c r="H12" s="430"/>
      <c r="I12" s="431"/>
      <c r="J12" s="431"/>
      <c r="K12" s="431"/>
      <c r="L12" s="431"/>
      <c r="M12" s="431"/>
      <c r="N12" s="431"/>
      <c r="O12" s="432"/>
      <c r="P12" s="198">
        <f t="shared" si="2"/>
        <v>15675</v>
      </c>
      <c r="Q12" s="199">
        <f t="shared" si="3"/>
        <v>13950</v>
      </c>
    </row>
    <row r="13" spans="1:17" ht="17.25">
      <c r="A13" s="193"/>
      <c r="B13" s="194" t="s">
        <v>348</v>
      </c>
      <c r="C13" s="195">
        <v>75</v>
      </c>
      <c r="D13" s="196"/>
      <c r="E13" s="197">
        <f t="shared" si="0"/>
        <v>0</v>
      </c>
      <c r="F13" s="196">
        <v>12</v>
      </c>
      <c r="G13" s="191">
        <f t="shared" si="1"/>
        <v>450</v>
      </c>
      <c r="H13" s="430"/>
      <c r="I13" s="431"/>
      <c r="J13" s="431"/>
      <c r="K13" s="431"/>
      <c r="L13" s="431"/>
      <c r="M13" s="431"/>
      <c r="N13" s="431"/>
      <c r="O13" s="432"/>
      <c r="P13" s="198">
        <f t="shared" si="2"/>
        <v>450</v>
      </c>
      <c r="Q13" s="199">
        <f t="shared" si="3"/>
        <v>0</v>
      </c>
    </row>
    <row r="14" spans="1:17" ht="17.25">
      <c r="A14" s="193"/>
      <c r="B14" s="194" t="s">
        <v>350</v>
      </c>
      <c r="C14" s="195">
        <v>82</v>
      </c>
      <c r="D14" s="196">
        <v>6</v>
      </c>
      <c r="E14" s="197">
        <f t="shared" si="0"/>
        <v>369</v>
      </c>
      <c r="F14" s="196"/>
      <c r="G14" s="191">
        <f t="shared" si="1"/>
        <v>0</v>
      </c>
      <c r="H14" s="430"/>
      <c r="I14" s="431"/>
      <c r="J14" s="431"/>
      <c r="K14" s="431"/>
      <c r="L14" s="431"/>
      <c r="M14" s="431"/>
      <c r="N14" s="431"/>
      <c r="O14" s="432"/>
      <c r="P14" s="198">
        <f t="shared" si="2"/>
        <v>369</v>
      </c>
      <c r="Q14" s="199">
        <f t="shared" si="3"/>
        <v>492</v>
      </c>
    </row>
    <row r="15" spans="1:17" ht="17.25">
      <c r="A15" s="193"/>
      <c r="B15" s="194" t="s">
        <v>472</v>
      </c>
      <c r="C15" s="195">
        <v>75</v>
      </c>
      <c r="D15" s="196">
        <v>1</v>
      </c>
      <c r="E15" s="197">
        <f t="shared" si="0"/>
        <v>56.25</v>
      </c>
      <c r="F15" s="196"/>
      <c r="G15" s="191">
        <f t="shared" si="1"/>
        <v>0</v>
      </c>
      <c r="H15" s="430"/>
      <c r="I15" s="431"/>
      <c r="J15" s="431"/>
      <c r="K15" s="431"/>
      <c r="L15" s="431"/>
      <c r="M15" s="431"/>
      <c r="N15" s="431"/>
      <c r="O15" s="432"/>
      <c r="P15" s="198">
        <f t="shared" si="2"/>
        <v>56.25</v>
      </c>
      <c r="Q15" s="199">
        <f t="shared" si="3"/>
        <v>75</v>
      </c>
    </row>
    <row r="16" spans="1:17" ht="17.25">
      <c r="A16" s="193"/>
      <c r="B16" s="194" t="s">
        <v>473</v>
      </c>
      <c r="C16" s="195">
        <v>82</v>
      </c>
      <c r="D16" s="196">
        <v>1</v>
      </c>
      <c r="E16" s="197">
        <f t="shared" si="0"/>
        <v>61.5</v>
      </c>
      <c r="F16" s="196"/>
      <c r="G16" s="191">
        <f t="shared" si="1"/>
        <v>0</v>
      </c>
      <c r="H16" s="430"/>
      <c r="I16" s="431"/>
      <c r="J16" s="431"/>
      <c r="K16" s="431"/>
      <c r="L16" s="431"/>
      <c r="M16" s="431"/>
      <c r="N16" s="431"/>
      <c r="O16" s="432"/>
      <c r="P16" s="198">
        <f t="shared" si="2"/>
        <v>61.5</v>
      </c>
      <c r="Q16" s="199">
        <f t="shared" si="3"/>
        <v>82</v>
      </c>
    </row>
    <row r="17" spans="1:17" ht="17.25">
      <c r="A17" s="193"/>
      <c r="B17" s="194" t="s">
        <v>352</v>
      </c>
      <c r="C17" s="195">
        <v>84</v>
      </c>
      <c r="D17" s="196"/>
      <c r="E17" s="197">
        <f t="shared" si="0"/>
        <v>0</v>
      </c>
      <c r="F17" s="196"/>
      <c r="G17" s="191">
        <f t="shared" si="1"/>
        <v>0</v>
      </c>
      <c r="H17" s="430"/>
      <c r="I17" s="431"/>
      <c r="J17" s="431"/>
      <c r="K17" s="431"/>
      <c r="L17" s="431"/>
      <c r="M17" s="431"/>
      <c r="N17" s="431"/>
      <c r="O17" s="432"/>
      <c r="P17" s="198">
        <f t="shared" si="2"/>
        <v>0</v>
      </c>
      <c r="Q17" s="199">
        <f t="shared" si="3"/>
        <v>0</v>
      </c>
    </row>
    <row r="18" spans="1:17" ht="17.25">
      <c r="A18" s="193"/>
      <c r="B18" s="194" t="s">
        <v>354</v>
      </c>
      <c r="C18" s="195">
        <v>110</v>
      </c>
      <c r="D18" s="196">
        <v>6</v>
      </c>
      <c r="E18" s="197">
        <f t="shared" si="0"/>
        <v>495</v>
      </c>
      <c r="F18" s="196">
        <v>1</v>
      </c>
      <c r="G18" s="191">
        <f t="shared" si="1"/>
        <v>55</v>
      </c>
      <c r="H18" s="430"/>
      <c r="I18" s="431"/>
      <c r="J18" s="431"/>
      <c r="K18" s="431"/>
      <c r="L18" s="431"/>
      <c r="M18" s="431"/>
      <c r="N18" s="431"/>
      <c r="O18" s="432"/>
      <c r="P18" s="198">
        <f t="shared" si="2"/>
        <v>550</v>
      </c>
      <c r="Q18" s="199">
        <f t="shared" si="3"/>
        <v>660</v>
      </c>
    </row>
    <row r="19" spans="1:17" ht="17.25">
      <c r="A19" s="193"/>
      <c r="B19" s="194" t="s">
        <v>356</v>
      </c>
      <c r="C19" s="195">
        <v>155</v>
      </c>
      <c r="D19" s="196"/>
      <c r="E19" s="197">
        <f t="shared" si="0"/>
        <v>0</v>
      </c>
      <c r="F19" s="196"/>
      <c r="G19" s="191">
        <f t="shared" si="1"/>
        <v>0</v>
      </c>
      <c r="H19" s="430"/>
      <c r="I19" s="431"/>
      <c r="J19" s="431"/>
      <c r="K19" s="431"/>
      <c r="L19" s="431"/>
      <c r="M19" s="431"/>
      <c r="N19" s="431"/>
      <c r="O19" s="432"/>
      <c r="P19" s="198">
        <f t="shared" si="2"/>
        <v>0</v>
      </c>
      <c r="Q19" s="199">
        <f t="shared" si="3"/>
        <v>0</v>
      </c>
    </row>
    <row r="20" spans="1:17" ht="17.25">
      <c r="A20" s="193"/>
      <c r="B20" s="194" t="s">
        <v>358</v>
      </c>
      <c r="C20" s="195">
        <v>48</v>
      </c>
      <c r="D20" s="196"/>
      <c r="E20" s="197">
        <f t="shared" si="0"/>
        <v>0</v>
      </c>
      <c r="F20" s="196"/>
      <c r="G20" s="191">
        <f t="shared" si="1"/>
        <v>0</v>
      </c>
      <c r="H20" s="430"/>
      <c r="I20" s="431"/>
      <c r="J20" s="431"/>
      <c r="K20" s="431"/>
      <c r="L20" s="431"/>
      <c r="M20" s="431"/>
      <c r="N20" s="431"/>
      <c r="O20" s="432"/>
      <c r="P20" s="198">
        <f t="shared" si="2"/>
        <v>0</v>
      </c>
      <c r="Q20" s="199">
        <f t="shared" si="3"/>
        <v>0</v>
      </c>
    </row>
    <row r="21" spans="1:17" ht="17.25">
      <c r="A21" s="193"/>
      <c r="B21" s="194" t="s">
        <v>360</v>
      </c>
      <c r="C21" s="195">
        <v>60</v>
      </c>
      <c r="D21" s="196"/>
      <c r="E21" s="197">
        <f t="shared" si="0"/>
        <v>0</v>
      </c>
      <c r="F21" s="196">
        <v>1</v>
      </c>
      <c r="G21" s="191">
        <f t="shared" si="1"/>
        <v>30</v>
      </c>
      <c r="H21" s="430"/>
      <c r="I21" s="431"/>
      <c r="J21" s="431"/>
      <c r="K21" s="431"/>
      <c r="L21" s="431"/>
      <c r="M21" s="431"/>
      <c r="N21" s="431"/>
      <c r="O21" s="432"/>
      <c r="P21" s="198">
        <f t="shared" si="2"/>
        <v>30</v>
      </c>
      <c r="Q21" s="199">
        <f t="shared" si="3"/>
        <v>0</v>
      </c>
    </row>
    <row r="22" spans="1:17" ht="17.25">
      <c r="A22" s="193"/>
      <c r="B22" s="194" t="s">
        <v>362</v>
      </c>
      <c r="C22" s="195">
        <v>74</v>
      </c>
      <c r="D22" s="196"/>
      <c r="E22" s="197">
        <f t="shared" si="0"/>
        <v>0</v>
      </c>
      <c r="F22" s="196">
        <v>27</v>
      </c>
      <c r="G22" s="191">
        <f t="shared" si="1"/>
        <v>999</v>
      </c>
      <c r="H22" s="430"/>
      <c r="I22" s="431"/>
      <c r="J22" s="431"/>
      <c r="K22" s="431"/>
      <c r="L22" s="431"/>
      <c r="M22" s="431"/>
      <c r="N22" s="431"/>
      <c r="O22" s="432"/>
      <c r="P22" s="198">
        <f t="shared" si="2"/>
        <v>999</v>
      </c>
      <c r="Q22" s="199">
        <f t="shared" si="3"/>
        <v>0</v>
      </c>
    </row>
    <row r="23" spans="1:17" ht="17.25">
      <c r="A23" s="193"/>
      <c r="B23" s="194" t="s">
        <v>364</v>
      </c>
      <c r="C23" s="195">
        <v>78</v>
      </c>
      <c r="D23" s="196"/>
      <c r="E23" s="197">
        <f t="shared" si="0"/>
        <v>0</v>
      </c>
      <c r="F23" s="196"/>
      <c r="G23" s="191">
        <f t="shared" si="1"/>
        <v>0</v>
      </c>
      <c r="H23" s="430"/>
      <c r="I23" s="431"/>
      <c r="J23" s="431"/>
      <c r="K23" s="431"/>
      <c r="L23" s="431"/>
      <c r="M23" s="431"/>
      <c r="N23" s="431"/>
      <c r="O23" s="432"/>
      <c r="P23" s="198">
        <f t="shared" si="2"/>
        <v>0</v>
      </c>
      <c r="Q23" s="199">
        <f t="shared" si="3"/>
        <v>0</v>
      </c>
    </row>
    <row r="24" spans="1:17" ht="17.25">
      <c r="A24" s="193"/>
      <c r="B24" s="194" t="s">
        <v>366</v>
      </c>
      <c r="C24" s="195">
        <v>100</v>
      </c>
      <c r="D24" s="196"/>
      <c r="E24" s="197">
        <f t="shared" si="0"/>
        <v>0</v>
      </c>
      <c r="F24" s="196"/>
      <c r="G24" s="191">
        <f t="shared" si="1"/>
        <v>0</v>
      </c>
      <c r="H24" s="430"/>
      <c r="I24" s="431"/>
      <c r="J24" s="431"/>
      <c r="K24" s="431"/>
      <c r="L24" s="431"/>
      <c r="M24" s="431"/>
      <c r="N24" s="431"/>
      <c r="O24" s="432"/>
      <c r="P24" s="198">
        <f t="shared" si="2"/>
        <v>0</v>
      </c>
      <c r="Q24" s="199">
        <f t="shared" si="3"/>
        <v>0</v>
      </c>
    </row>
    <row r="25" spans="1:17" ht="17.25">
      <c r="A25" s="193"/>
      <c r="B25" s="194" t="s">
        <v>368</v>
      </c>
      <c r="C25" s="195">
        <v>106</v>
      </c>
      <c r="D25" s="196"/>
      <c r="E25" s="197">
        <f t="shared" si="0"/>
        <v>0</v>
      </c>
      <c r="F25" s="196"/>
      <c r="G25" s="191">
        <f t="shared" si="1"/>
        <v>0</v>
      </c>
      <c r="H25" s="430"/>
      <c r="I25" s="431"/>
      <c r="J25" s="431"/>
      <c r="K25" s="431"/>
      <c r="L25" s="431"/>
      <c r="M25" s="431"/>
      <c r="N25" s="431"/>
      <c r="O25" s="432"/>
      <c r="P25" s="198">
        <f t="shared" si="2"/>
        <v>0</v>
      </c>
      <c r="Q25" s="199">
        <f t="shared" si="3"/>
        <v>0</v>
      </c>
    </row>
    <row r="26" spans="1:17" ht="17.25">
      <c r="A26" s="193"/>
      <c r="B26" s="194" t="s">
        <v>370</v>
      </c>
      <c r="C26" s="195">
        <v>106</v>
      </c>
      <c r="D26" s="196"/>
      <c r="E26" s="197">
        <f t="shared" si="0"/>
        <v>0</v>
      </c>
      <c r="F26" s="196"/>
      <c r="G26" s="191">
        <f t="shared" si="1"/>
        <v>0</v>
      </c>
      <c r="H26" s="430"/>
      <c r="I26" s="431"/>
      <c r="J26" s="431"/>
      <c r="K26" s="431"/>
      <c r="L26" s="431"/>
      <c r="M26" s="431"/>
      <c r="N26" s="431"/>
      <c r="O26" s="432"/>
      <c r="P26" s="198">
        <f t="shared" si="2"/>
        <v>0</v>
      </c>
      <c r="Q26" s="199">
        <f t="shared" si="3"/>
        <v>0</v>
      </c>
    </row>
    <row r="27" spans="1:17" ht="17.25">
      <c r="A27" s="193"/>
      <c r="B27" s="194" t="s">
        <v>372</v>
      </c>
      <c r="C27" s="195">
        <v>120</v>
      </c>
      <c r="D27" s="196"/>
      <c r="E27" s="197">
        <f t="shared" si="0"/>
        <v>0</v>
      </c>
      <c r="F27" s="196"/>
      <c r="G27" s="191">
        <f t="shared" si="1"/>
        <v>0</v>
      </c>
      <c r="H27" s="430"/>
      <c r="I27" s="431"/>
      <c r="J27" s="431"/>
      <c r="K27" s="431"/>
      <c r="L27" s="431"/>
      <c r="M27" s="431"/>
      <c r="N27" s="431"/>
      <c r="O27" s="432"/>
      <c r="P27" s="198">
        <f t="shared" si="2"/>
        <v>0</v>
      </c>
      <c r="Q27" s="199">
        <f t="shared" si="3"/>
        <v>0</v>
      </c>
    </row>
    <row r="28" spans="1:17" ht="17.25">
      <c r="A28" s="193"/>
      <c r="B28" s="194" t="s">
        <v>475</v>
      </c>
      <c r="C28" s="195">
        <v>160</v>
      </c>
      <c r="D28" s="196"/>
      <c r="E28" s="197">
        <f t="shared" si="0"/>
        <v>0</v>
      </c>
      <c r="F28" s="196"/>
      <c r="G28" s="191">
        <f t="shared" si="1"/>
        <v>0</v>
      </c>
      <c r="H28" s="430"/>
      <c r="I28" s="431"/>
      <c r="J28" s="431"/>
      <c r="K28" s="431"/>
      <c r="L28" s="431"/>
      <c r="M28" s="431"/>
      <c r="N28" s="431"/>
      <c r="O28" s="432"/>
      <c r="P28" s="198">
        <f t="shared" si="2"/>
        <v>0</v>
      </c>
      <c r="Q28" s="199">
        <f t="shared" si="3"/>
        <v>0</v>
      </c>
    </row>
    <row r="29" spans="1:17" ht="17.25">
      <c r="A29" s="193"/>
      <c r="B29" s="194" t="s">
        <v>374</v>
      </c>
      <c r="C29" s="195">
        <v>180</v>
      </c>
      <c r="D29" s="196"/>
      <c r="E29" s="197">
        <f t="shared" si="0"/>
        <v>0</v>
      </c>
      <c r="F29" s="196"/>
      <c r="G29" s="191">
        <f t="shared" si="1"/>
        <v>0</v>
      </c>
      <c r="H29" s="430"/>
      <c r="I29" s="431"/>
      <c r="J29" s="431"/>
      <c r="K29" s="431"/>
      <c r="L29" s="431"/>
      <c r="M29" s="431"/>
      <c r="N29" s="431"/>
      <c r="O29" s="432"/>
      <c r="P29" s="198">
        <f t="shared" si="2"/>
        <v>0</v>
      </c>
      <c r="Q29" s="199">
        <f t="shared" si="3"/>
        <v>0</v>
      </c>
    </row>
    <row r="30" spans="1:17" ht="17.25">
      <c r="A30" s="193"/>
      <c r="B30" s="194" t="s">
        <v>376</v>
      </c>
      <c r="C30" s="195">
        <v>122</v>
      </c>
      <c r="D30" s="196">
        <v>1</v>
      </c>
      <c r="E30" s="197">
        <f t="shared" si="0"/>
        <v>91.5</v>
      </c>
      <c r="F30" s="196"/>
      <c r="G30" s="191">
        <f t="shared" si="1"/>
        <v>0</v>
      </c>
      <c r="H30" s="430"/>
      <c r="I30" s="431"/>
      <c r="J30" s="431"/>
      <c r="K30" s="431"/>
      <c r="L30" s="431"/>
      <c r="M30" s="431"/>
      <c r="N30" s="431"/>
      <c r="O30" s="432"/>
      <c r="P30" s="198">
        <f t="shared" si="2"/>
        <v>91.5</v>
      </c>
      <c r="Q30" s="199">
        <f t="shared" si="3"/>
        <v>122</v>
      </c>
    </row>
    <row r="31" spans="1:17" ht="17.25">
      <c r="A31" s="193"/>
      <c r="B31" s="194" t="s">
        <v>378</v>
      </c>
      <c r="C31" s="195">
        <v>155</v>
      </c>
      <c r="D31" s="196"/>
      <c r="E31" s="197">
        <f t="shared" si="0"/>
        <v>0</v>
      </c>
      <c r="F31" s="196"/>
      <c r="G31" s="191">
        <f t="shared" si="1"/>
        <v>0</v>
      </c>
      <c r="H31" s="430"/>
      <c r="I31" s="431"/>
      <c r="J31" s="431"/>
      <c r="K31" s="431"/>
      <c r="L31" s="431"/>
      <c r="M31" s="431"/>
      <c r="N31" s="431"/>
      <c r="O31" s="432"/>
      <c r="P31" s="198">
        <f t="shared" si="2"/>
        <v>0</v>
      </c>
      <c r="Q31" s="199">
        <f t="shared" si="3"/>
        <v>0</v>
      </c>
    </row>
    <row r="32" spans="1:17" ht="17.25">
      <c r="A32" s="193"/>
      <c r="B32" s="194" t="s">
        <v>379</v>
      </c>
      <c r="C32" s="195">
        <v>165</v>
      </c>
      <c r="D32" s="196"/>
      <c r="E32" s="197">
        <f t="shared" si="0"/>
        <v>0</v>
      </c>
      <c r="F32" s="196"/>
      <c r="G32" s="191">
        <f t="shared" si="1"/>
        <v>0</v>
      </c>
      <c r="H32" s="430"/>
      <c r="I32" s="431"/>
      <c r="J32" s="431"/>
      <c r="K32" s="431"/>
      <c r="L32" s="431"/>
      <c r="M32" s="431"/>
      <c r="N32" s="431"/>
      <c r="O32" s="432"/>
      <c r="P32" s="198">
        <f t="shared" si="2"/>
        <v>0</v>
      </c>
      <c r="Q32" s="199">
        <f t="shared" si="3"/>
        <v>0</v>
      </c>
    </row>
    <row r="33" spans="1:17" ht="17.25">
      <c r="A33" s="193"/>
      <c r="B33" s="194" t="s">
        <v>381</v>
      </c>
      <c r="C33" s="195">
        <v>155</v>
      </c>
      <c r="D33" s="196"/>
      <c r="E33" s="197">
        <f t="shared" si="0"/>
        <v>0</v>
      </c>
      <c r="F33" s="196"/>
      <c r="G33" s="191">
        <f t="shared" si="1"/>
        <v>0</v>
      </c>
      <c r="H33" s="430"/>
      <c r="I33" s="431"/>
      <c r="J33" s="431"/>
      <c r="K33" s="431"/>
      <c r="L33" s="431"/>
      <c r="M33" s="431"/>
      <c r="N33" s="431"/>
      <c r="O33" s="432"/>
      <c r="P33" s="198">
        <f t="shared" si="2"/>
        <v>0</v>
      </c>
      <c r="Q33" s="199">
        <f t="shared" si="3"/>
        <v>0</v>
      </c>
    </row>
    <row r="34" spans="1:17" ht="17.25">
      <c r="A34" s="193"/>
      <c r="B34" s="194" t="s">
        <v>383</v>
      </c>
      <c r="C34" s="195">
        <v>184</v>
      </c>
      <c r="D34" s="196"/>
      <c r="E34" s="197">
        <f t="shared" si="0"/>
        <v>0</v>
      </c>
      <c r="F34" s="196"/>
      <c r="G34" s="191">
        <f t="shared" si="1"/>
        <v>0</v>
      </c>
      <c r="H34" s="430"/>
      <c r="I34" s="431"/>
      <c r="J34" s="431"/>
      <c r="K34" s="431"/>
      <c r="L34" s="431"/>
      <c r="M34" s="431"/>
      <c r="N34" s="431"/>
      <c r="O34" s="432"/>
      <c r="P34" s="198">
        <f t="shared" si="2"/>
        <v>0</v>
      </c>
      <c r="Q34" s="199">
        <f t="shared" si="3"/>
        <v>0</v>
      </c>
    </row>
    <row r="35" spans="1:17" ht="17.25">
      <c r="A35" s="193"/>
      <c r="B35" s="194" t="s">
        <v>385</v>
      </c>
      <c r="C35" s="195">
        <v>41</v>
      </c>
      <c r="D35" s="196">
        <v>1</v>
      </c>
      <c r="E35" s="197">
        <f t="shared" si="0"/>
        <v>30.75</v>
      </c>
      <c r="F35" s="196"/>
      <c r="G35" s="191">
        <f t="shared" si="1"/>
        <v>0</v>
      </c>
      <c r="H35" s="430"/>
      <c r="I35" s="431"/>
      <c r="J35" s="431"/>
      <c r="K35" s="431"/>
      <c r="L35" s="431"/>
      <c r="M35" s="431"/>
      <c r="N35" s="431"/>
      <c r="O35" s="432"/>
      <c r="P35" s="198">
        <f t="shared" si="2"/>
        <v>30.75</v>
      </c>
      <c r="Q35" s="199">
        <f t="shared" si="3"/>
        <v>41</v>
      </c>
    </row>
    <row r="36" spans="1:17" ht="17.25">
      <c r="A36" s="193"/>
      <c r="B36" s="194" t="s">
        <v>387</v>
      </c>
      <c r="C36" s="195">
        <v>40</v>
      </c>
      <c r="D36" s="196"/>
      <c r="E36" s="197">
        <f t="shared" si="0"/>
        <v>0</v>
      </c>
      <c r="F36" s="196"/>
      <c r="G36" s="191">
        <f t="shared" si="1"/>
        <v>0</v>
      </c>
      <c r="H36" s="430"/>
      <c r="I36" s="431"/>
      <c r="J36" s="431"/>
      <c r="K36" s="431"/>
      <c r="L36" s="431"/>
      <c r="M36" s="431"/>
      <c r="N36" s="431"/>
      <c r="O36" s="432"/>
      <c r="P36" s="198">
        <f t="shared" si="2"/>
        <v>0</v>
      </c>
      <c r="Q36" s="199">
        <f t="shared" si="3"/>
        <v>0</v>
      </c>
    </row>
    <row r="37" spans="1:17" ht="17.25">
      <c r="A37" s="193"/>
      <c r="B37" s="194" t="s">
        <v>389</v>
      </c>
      <c r="C37" s="195">
        <v>40</v>
      </c>
      <c r="D37" s="196"/>
      <c r="E37" s="197">
        <f t="shared" si="0"/>
        <v>0</v>
      </c>
      <c r="F37" s="196"/>
      <c r="G37" s="191">
        <f t="shared" si="1"/>
        <v>0</v>
      </c>
      <c r="H37" s="430"/>
      <c r="I37" s="431"/>
      <c r="J37" s="431"/>
      <c r="K37" s="431"/>
      <c r="L37" s="431"/>
      <c r="M37" s="431"/>
      <c r="N37" s="431"/>
      <c r="O37" s="432"/>
      <c r="P37" s="198">
        <f t="shared" si="2"/>
        <v>0</v>
      </c>
      <c r="Q37" s="199">
        <f t="shared" si="3"/>
        <v>0</v>
      </c>
    </row>
    <row r="38" spans="1:17" ht="17.25">
      <c r="A38" s="193"/>
      <c r="B38" s="194" t="s">
        <v>391</v>
      </c>
      <c r="C38" s="195">
        <v>82</v>
      </c>
      <c r="D38" s="196"/>
      <c r="E38" s="197">
        <f t="shared" si="0"/>
        <v>0</v>
      </c>
      <c r="F38" s="196"/>
      <c r="G38" s="191">
        <f t="shared" si="1"/>
        <v>0</v>
      </c>
      <c r="H38" s="430"/>
      <c r="I38" s="431"/>
      <c r="J38" s="431"/>
      <c r="K38" s="431"/>
      <c r="L38" s="431"/>
      <c r="M38" s="431"/>
      <c r="N38" s="431"/>
      <c r="O38" s="432"/>
      <c r="P38" s="198">
        <f t="shared" si="2"/>
        <v>0</v>
      </c>
      <c r="Q38" s="199">
        <f t="shared" si="3"/>
        <v>0</v>
      </c>
    </row>
    <row r="39" spans="1:17" ht="17.25">
      <c r="A39" s="193"/>
      <c r="B39" s="194" t="s">
        <v>392</v>
      </c>
      <c r="C39" s="195">
        <v>45</v>
      </c>
      <c r="D39" s="196"/>
      <c r="E39" s="197">
        <f t="shared" si="0"/>
        <v>0</v>
      </c>
      <c r="F39" s="196">
        <v>2</v>
      </c>
      <c r="G39" s="191">
        <f t="shared" si="1"/>
        <v>45</v>
      </c>
      <c r="H39" s="430"/>
      <c r="I39" s="431"/>
      <c r="J39" s="431"/>
      <c r="K39" s="431"/>
      <c r="L39" s="431"/>
      <c r="M39" s="431"/>
      <c r="N39" s="431"/>
      <c r="O39" s="432"/>
      <c r="P39" s="198">
        <f t="shared" si="2"/>
        <v>45</v>
      </c>
      <c r="Q39" s="199">
        <f t="shared" si="3"/>
        <v>0</v>
      </c>
    </row>
    <row r="40" spans="1:17" ht="17.25">
      <c r="A40" s="193"/>
      <c r="B40" s="194" t="s">
        <v>393</v>
      </c>
      <c r="C40" s="195">
        <v>65</v>
      </c>
      <c r="D40" s="196"/>
      <c r="E40" s="197">
        <f t="shared" si="0"/>
        <v>0</v>
      </c>
      <c r="F40" s="196"/>
      <c r="G40" s="191">
        <f t="shared" si="1"/>
        <v>0</v>
      </c>
      <c r="H40" s="430"/>
      <c r="I40" s="431"/>
      <c r="J40" s="431"/>
      <c r="K40" s="431"/>
      <c r="L40" s="431"/>
      <c r="M40" s="431"/>
      <c r="N40" s="431"/>
      <c r="O40" s="432"/>
      <c r="P40" s="198">
        <f t="shared" si="2"/>
        <v>0</v>
      </c>
      <c r="Q40" s="199">
        <f t="shared" si="3"/>
        <v>0</v>
      </c>
    </row>
    <row r="41" spans="1:17" ht="17.25">
      <c r="A41" s="193"/>
      <c r="B41" s="194" t="s">
        <v>394</v>
      </c>
      <c r="C41" s="195">
        <v>100</v>
      </c>
      <c r="D41" s="196"/>
      <c r="E41" s="197">
        <f t="shared" si="0"/>
        <v>0</v>
      </c>
      <c r="F41" s="196">
        <v>1</v>
      </c>
      <c r="G41" s="191">
        <f t="shared" si="1"/>
        <v>50</v>
      </c>
      <c r="H41" s="430"/>
      <c r="I41" s="431"/>
      <c r="J41" s="431"/>
      <c r="K41" s="431"/>
      <c r="L41" s="431"/>
      <c r="M41" s="431"/>
      <c r="N41" s="431"/>
      <c r="O41" s="432"/>
      <c r="P41" s="198">
        <f t="shared" si="2"/>
        <v>50</v>
      </c>
      <c r="Q41" s="199">
        <f t="shared" si="3"/>
        <v>0</v>
      </c>
    </row>
    <row r="42" spans="1:17" ht="17.25">
      <c r="A42" s="193"/>
      <c r="B42" s="194" t="s">
        <v>396</v>
      </c>
      <c r="C42" s="195">
        <v>55</v>
      </c>
      <c r="D42" s="196"/>
      <c r="E42" s="197">
        <f t="shared" si="0"/>
        <v>0</v>
      </c>
      <c r="F42" s="196"/>
      <c r="G42" s="191">
        <f t="shared" si="1"/>
        <v>0</v>
      </c>
      <c r="H42" s="430"/>
      <c r="I42" s="431"/>
      <c r="J42" s="431"/>
      <c r="K42" s="431"/>
      <c r="L42" s="431"/>
      <c r="M42" s="431"/>
      <c r="N42" s="431"/>
      <c r="O42" s="432"/>
      <c r="P42" s="198">
        <f t="shared" si="2"/>
        <v>0</v>
      </c>
      <c r="Q42" s="199">
        <f t="shared" si="3"/>
        <v>0</v>
      </c>
    </row>
    <row r="43" spans="1:17" ht="17.25">
      <c r="A43" s="193"/>
      <c r="B43" s="194" t="s">
        <v>398</v>
      </c>
      <c r="C43" s="195">
        <v>94</v>
      </c>
      <c r="D43" s="196"/>
      <c r="E43" s="197">
        <f t="shared" si="0"/>
        <v>0</v>
      </c>
      <c r="F43" s="196"/>
      <c r="G43" s="191">
        <f t="shared" si="1"/>
        <v>0</v>
      </c>
      <c r="H43" s="430"/>
      <c r="I43" s="431"/>
      <c r="J43" s="431"/>
      <c r="K43" s="431"/>
      <c r="L43" s="431"/>
      <c r="M43" s="431"/>
      <c r="N43" s="431"/>
      <c r="O43" s="432"/>
      <c r="P43" s="198">
        <f t="shared" si="2"/>
        <v>0</v>
      </c>
      <c r="Q43" s="199">
        <f t="shared" si="3"/>
        <v>0</v>
      </c>
    </row>
    <row r="44" spans="1:17" ht="17.25">
      <c r="A44" s="193"/>
      <c r="B44" s="194" t="s">
        <v>400</v>
      </c>
      <c r="C44" s="195">
        <v>38</v>
      </c>
      <c r="D44" s="196"/>
      <c r="E44" s="197">
        <f t="shared" si="0"/>
        <v>0</v>
      </c>
      <c r="F44" s="196"/>
      <c r="G44" s="191">
        <f t="shared" si="1"/>
        <v>0</v>
      </c>
      <c r="H44" s="430"/>
      <c r="I44" s="431"/>
      <c r="J44" s="431"/>
      <c r="K44" s="431"/>
      <c r="L44" s="431"/>
      <c r="M44" s="431"/>
      <c r="N44" s="431"/>
      <c r="O44" s="432"/>
      <c r="P44" s="198">
        <f t="shared" si="2"/>
        <v>0</v>
      </c>
      <c r="Q44" s="199">
        <f t="shared" si="3"/>
        <v>0</v>
      </c>
    </row>
    <row r="45" spans="1:17" ht="17.25">
      <c r="A45" s="193"/>
      <c r="B45" s="194" t="s">
        <v>402</v>
      </c>
      <c r="C45" s="195">
        <v>38</v>
      </c>
      <c r="D45" s="196">
        <v>3</v>
      </c>
      <c r="E45" s="197">
        <f t="shared" si="0"/>
        <v>85.5</v>
      </c>
      <c r="F45" s="196"/>
      <c r="G45" s="191">
        <f t="shared" si="1"/>
        <v>0</v>
      </c>
      <c r="H45" s="430"/>
      <c r="I45" s="431"/>
      <c r="J45" s="431"/>
      <c r="K45" s="431"/>
      <c r="L45" s="431"/>
      <c r="M45" s="431"/>
      <c r="N45" s="431"/>
      <c r="O45" s="432"/>
      <c r="P45" s="198">
        <f t="shared" si="2"/>
        <v>85.5</v>
      </c>
      <c r="Q45" s="199">
        <f t="shared" si="3"/>
        <v>114</v>
      </c>
    </row>
    <row r="46" spans="1:17" ht="17.25">
      <c r="A46" s="193"/>
      <c r="B46" s="194" t="s">
        <v>404</v>
      </c>
      <c r="C46" s="195">
        <v>30</v>
      </c>
      <c r="D46" s="196">
        <v>2</v>
      </c>
      <c r="E46" s="197">
        <f t="shared" si="0"/>
        <v>45</v>
      </c>
      <c r="F46" s="196"/>
      <c r="G46" s="191">
        <f t="shared" si="1"/>
        <v>0</v>
      </c>
      <c r="H46" s="430"/>
      <c r="I46" s="431"/>
      <c r="J46" s="431"/>
      <c r="K46" s="431"/>
      <c r="L46" s="431"/>
      <c r="M46" s="431"/>
      <c r="N46" s="431"/>
      <c r="O46" s="432"/>
      <c r="P46" s="198">
        <f t="shared" si="2"/>
        <v>45</v>
      </c>
      <c r="Q46" s="199">
        <f t="shared" si="3"/>
        <v>60</v>
      </c>
    </row>
    <row r="47" spans="1:17" ht="17.25">
      <c r="A47" s="193"/>
      <c r="B47" s="194" t="s">
        <v>476</v>
      </c>
      <c r="C47" s="195">
        <v>42</v>
      </c>
      <c r="D47" s="196">
        <v>1</v>
      </c>
      <c r="E47" s="197">
        <f t="shared" si="0"/>
        <v>31.5</v>
      </c>
      <c r="F47" s="196"/>
      <c r="G47" s="191">
        <f t="shared" si="1"/>
        <v>0</v>
      </c>
      <c r="H47" s="430"/>
      <c r="I47" s="431"/>
      <c r="J47" s="431"/>
      <c r="K47" s="431"/>
      <c r="L47" s="431"/>
      <c r="M47" s="431"/>
      <c r="N47" s="431"/>
      <c r="O47" s="432"/>
      <c r="P47" s="198">
        <f t="shared" si="2"/>
        <v>31.5</v>
      </c>
      <c r="Q47" s="199">
        <f t="shared" si="3"/>
        <v>42</v>
      </c>
    </row>
    <row r="48" spans="1:17" ht="17.25">
      <c r="A48" s="193"/>
      <c r="B48" s="194" t="s">
        <v>405</v>
      </c>
      <c r="C48" s="195">
        <v>30</v>
      </c>
      <c r="D48" s="196"/>
      <c r="E48" s="197">
        <f t="shared" si="0"/>
        <v>0</v>
      </c>
      <c r="F48" s="196"/>
      <c r="G48" s="191">
        <f t="shared" si="1"/>
        <v>0</v>
      </c>
      <c r="H48" s="430"/>
      <c r="I48" s="431"/>
      <c r="J48" s="431"/>
      <c r="K48" s="431"/>
      <c r="L48" s="431"/>
      <c r="M48" s="431"/>
      <c r="N48" s="431"/>
      <c r="O48" s="432"/>
      <c r="P48" s="198">
        <f t="shared" si="2"/>
        <v>0</v>
      </c>
      <c r="Q48" s="199">
        <f t="shared" si="3"/>
        <v>0</v>
      </c>
    </row>
    <row r="49" spans="1:17" ht="17.25">
      <c r="A49" s="193"/>
      <c r="B49" s="194" t="s">
        <v>407</v>
      </c>
      <c r="C49" s="195">
        <v>41</v>
      </c>
      <c r="D49" s="196"/>
      <c r="E49" s="197">
        <f t="shared" si="0"/>
        <v>0</v>
      </c>
      <c r="F49" s="196"/>
      <c r="G49" s="191">
        <f t="shared" si="1"/>
        <v>0</v>
      </c>
      <c r="H49" s="430"/>
      <c r="I49" s="431"/>
      <c r="J49" s="431"/>
      <c r="K49" s="431"/>
      <c r="L49" s="431"/>
      <c r="M49" s="431"/>
      <c r="N49" s="431"/>
      <c r="O49" s="432"/>
      <c r="P49" s="198">
        <f t="shared" si="2"/>
        <v>0</v>
      </c>
      <c r="Q49" s="199">
        <f t="shared" si="3"/>
        <v>0</v>
      </c>
    </row>
    <row r="50" spans="1:17" ht="17.25">
      <c r="A50" s="193"/>
      <c r="B50" s="194" t="s">
        <v>409</v>
      </c>
      <c r="C50" s="195">
        <v>25</v>
      </c>
      <c r="D50" s="196">
        <v>1</v>
      </c>
      <c r="E50" s="197">
        <f t="shared" si="0"/>
        <v>18.75</v>
      </c>
      <c r="F50" s="196">
        <v>17</v>
      </c>
      <c r="G50" s="191">
        <f t="shared" si="1"/>
        <v>212.5</v>
      </c>
      <c r="H50" s="430"/>
      <c r="I50" s="431"/>
      <c r="J50" s="431"/>
      <c r="K50" s="431"/>
      <c r="L50" s="431"/>
      <c r="M50" s="431"/>
      <c r="N50" s="431"/>
      <c r="O50" s="432"/>
      <c r="P50" s="198">
        <f t="shared" si="2"/>
        <v>231.25</v>
      </c>
      <c r="Q50" s="199">
        <f t="shared" si="3"/>
        <v>25</v>
      </c>
    </row>
    <row r="51" spans="1:17" ht="17.25">
      <c r="A51" s="193"/>
      <c r="B51" s="194" t="s">
        <v>411</v>
      </c>
      <c r="C51" s="195">
        <v>30</v>
      </c>
      <c r="D51" s="196">
        <v>1</v>
      </c>
      <c r="E51" s="197">
        <f t="shared" si="0"/>
        <v>22.5</v>
      </c>
      <c r="F51" s="196">
        <v>8</v>
      </c>
      <c r="G51" s="191">
        <f t="shared" si="1"/>
        <v>120</v>
      </c>
      <c r="H51" s="430"/>
      <c r="I51" s="431"/>
      <c r="J51" s="431"/>
      <c r="K51" s="431"/>
      <c r="L51" s="431"/>
      <c r="M51" s="431"/>
      <c r="N51" s="431"/>
      <c r="O51" s="432"/>
      <c r="P51" s="198">
        <f t="shared" si="2"/>
        <v>142.5</v>
      </c>
      <c r="Q51" s="199">
        <f t="shared" si="3"/>
        <v>30</v>
      </c>
    </row>
    <row r="52" spans="1:17" ht="17.25">
      <c r="A52" s="193"/>
      <c r="B52" s="194" t="s">
        <v>413</v>
      </c>
      <c r="C52" s="195">
        <v>28</v>
      </c>
      <c r="D52" s="196"/>
      <c r="E52" s="197">
        <f t="shared" si="0"/>
        <v>0</v>
      </c>
      <c r="F52" s="196"/>
      <c r="G52" s="191">
        <f t="shared" si="1"/>
        <v>0</v>
      </c>
      <c r="H52" s="430"/>
      <c r="I52" s="431"/>
      <c r="J52" s="431"/>
      <c r="K52" s="431"/>
      <c r="L52" s="431"/>
      <c r="M52" s="431"/>
      <c r="N52" s="431"/>
      <c r="O52" s="432"/>
      <c r="P52" s="198">
        <f t="shared" si="2"/>
        <v>0</v>
      </c>
      <c r="Q52" s="199">
        <f t="shared" si="3"/>
        <v>0</v>
      </c>
    </row>
    <row r="53" spans="1:17" ht="17.25">
      <c r="A53" s="193"/>
      <c r="B53" s="194" t="s">
        <v>414</v>
      </c>
      <c r="C53" s="195">
        <v>20</v>
      </c>
      <c r="D53" s="196"/>
      <c r="E53" s="197">
        <f t="shared" si="0"/>
        <v>0</v>
      </c>
      <c r="F53" s="196"/>
      <c r="G53" s="191">
        <f t="shared" si="1"/>
        <v>0</v>
      </c>
      <c r="H53" s="430"/>
      <c r="I53" s="431"/>
      <c r="J53" s="431"/>
      <c r="K53" s="431"/>
      <c r="L53" s="431"/>
      <c r="M53" s="431"/>
      <c r="N53" s="431"/>
      <c r="O53" s="432"/>
      <c r="P53" s="198">
        <f t="shared" si="2"/>
        <v>0</v>
      </c>
      <c r="Q53" s="199">
        <f t="shared" si="3"/>
        <v>0</v>
      </c>
    </row>
    <row r="54" spans="1:17" ht="17.25">
      <c r="A54" s="193"/>
      <c r="B54" s="194" t="s">
        <v>416</v>
      </c>
      <c r="C54" s="195">
        <v>65</v>
      </c>
      <c r="D54" s="196"/>
      <c r="E54" s="197">
        <f t="shared" si="0"/>
        <v>0</v>
      </c>
      <c r="F54" s="196">
        <v>3</v>
      </c>
      <c r="G54" s="191">
        <f t="shared" si="1"/>
        <v>97.5</v>
      </c>
      <c r="H54" s="430"/>
      <c r="I54" s="431"/>
      <c r="J54" s="431"/>
      <c r="K54" s="431"/>
      <c r="L54" s="431"/>
      <c r="M54" s="431"/>
      <c r="N54" s="431"/>
      <c r="O54" s="432"/>
      <c r="P54" s="198">
        <f t="shared" si="2"/>
        <v>97.5</v>
      </c>
      <c r="Q54" s="199">
        <f t="shared" si="3"/>
        <v>0</v>
      </c>
    </row>
    <row r="55" spans="1:17" ht="17.25">
      <c r="A55" s="193"/>
      <c r="B55" s="194" t="s">
        <v>417</v>
      </c>
      <c r="C55" s="195">
        <v>35</v>
      </c>
      <c r="D55" s="196"/>
      <c r="E55" s="197">
        <f t="shared" si="0"/>
        <v>0</v>
      </c>
      <c r="F55" s="196"/>
      <c r="G55" s="191">
        <f t="shared" si="1"/>
        <v>0</v>
      </c>
      <c r="H55" s="430"/>
      <c r="I55" s="431"/>
      <c r="J55" s="431"/>
      <c r="K55" s="431"/>
      <c r="L55" s="431"/>
      <c r="M55" s="431"/>
      <c r="N55" s="431"/>
      <c r="O55" s="432"/>
      <c r="P55" s="198">
        <f t="shared" si="2"/>
        <v>0</v>
      </c>
      <c r="Q55" s="199">
        <f t="shared" si="3"/>
        <v>0</v>
      </c>
    </row>
    <row r="56" spans="1:17" ht="17.25">
      <c r="A56" s="193"/>
      <c r="B56" s="194" t="s">
        <v>418</v>
      </c>
      <c r="C56" s="195">
        <v>59</v>
      </c>
      <c r="D56" s="196"/>
      <c r="E56" s="197">
        <f t="shared" si="0"/>
        <v>0</v>
      </c>
      <c r="F56" s="196"/>
      <c r="G56" s="191">
        <f t="shared" si="1"/>
        <v>0</v>
      </c>
      <c r="H56" s="430"/>
      <c r="I56" s="431"/>
      <c r="J56" s="431"/>
      <c r="K56" s="431"/>
      <c r="L56" s="431"/>
      <c r="M56" s="431"/>
      <c r="N56" s="431"/>
      <c r="O56" s="432"/>
      <c r="P56" s="198">
        <f t="shared" si="2"/>
        <v>0</v>
      </c>
      <c r="Q56" s="199">
        <f t="shared" si="3"/>
        <v>0</v>
      </c>
    </row>
    <row r="57" spans="1:17" ht="17.25">
      <c r="A57" s="193"/>
      <c r="B57" s="194" t="s">
        <v>420</v>
      </c>
      <c r="C57" s="195">
        <v>75</v>
      </c>
      <c r="D57" s="196">
        <v>1</v>
      </c>
      <c r="E57" s="197">
        <f t="shared" si="0"/>
        <v>56.25</v>
      </c>
      <c r="F57" s="196"/>
      <c r="G57" s="191">
        <f t="shared" si="1"/>
        <v>0</v>
      </c>
      <c r="H57" s="430"/>
      <c r="I57" s="431"/>
      <c r="J57" s="431"/>
      <c r="K57" s="431"/>
      <c r="L57" s="431"/>
      <c r="M57" s="431"/>
      <c r="N57" s="431"/>
      <c r="O57" s="432"/>
      <c r="P57" s="198">
        <f t="shared" si="2"/>
        <v>56.25</v>
      </c>
      <c r="Q57" s="199">
        <f t="shared" si="3"/>
        <v>75</v>
      </c>
    </row>
    <row r="58" spans="1:17" ht="17.25">
      <c r="A58" s="193"/>
      <c r="B58" s="194" t="s">
        <v>422</v>
      </c>
      <c r="C58" s="195">
        <v>160</v>
      </c>
      <c r="D58" s="196"/>
      <c r="E58" s="197">
        <f t="shared" si="0"/>
        <v>0</v>
      </c>
      <c r="F58" s="196"/>
      <c r="G58" s="191">
        <f t="shared" si="1"/>
        <v>0</v>
      </c>
      <c r="H58" s="430"/>
      <c r="I58" s="431"/>
      <c r="J58" s="431"/>
      <c r="K58" s="431"/>
      <c r="L58" s="431"/>
      <c r="M58" s="431"/>
      <c r="N58" s="431"/>
      <c r="O58" s="432"/>
      <c r="P58" s="198">
        <f t="shared" si="2"/>
        <v>0</v>
      </c>
      <c r="Q58" s="199">
        <f t="shared" si="3"/>
        <v>0</v>
      </c>
    </row>
    <row r="59" spans="1:17" ht="17.25">
      <c r="A59" s="193"/>
      <c r="B59" s="194" t="s">
        <v>478</v>
      </c>
      <c r="C59" s="195">
        <v>94</v>
      </c>
      <c r="D59" s="196"/>
      <c r="E59" s="197">
        <f t="shared" si="0"/>
        <v>0</v>
      </c>
      <c r="F59" s="196"/>
      <c r="G59" s="191">
        <f t="shared" si="1"/>
        <v>0</v>
      </c>
      <c r="H59" s="430"/>
      <c r="I59" s="431"/>
      <c r="J59" s="431"/>
      <c r="K59" s="431"/>
      <c r="L59" s="431"/>
      <c r="M59" s="431"/>
      <c r="N59" s="431"/>
      <c r="O59" s="432"/>
      <c r="P59" s="198">
        <f t="shared" si="2"/>
        <v>0</v>
      </c>
      <c r="Q59" s="199">
        <f t="shared" si="3"/>
        <v>0</v>
      </c>
    </row>
    <row r="60" spans="1:17" ht="17.25">
      <c r="A60" s="193"/>
      <c r="B60" s="194" t="s">
        <v>423</v>
      </c>
      <c r="C60" s="195">
        <v>210</v>
      </c>
      <c r="D60" s="196"/>
      <c r="E60" s="197">
        <f t="shared" si="0"/>
        <v>0</v>
      </c>
      <c r="F60" s="196"/>
      <c r="G60" s="191">
        <f t="shared" si="1"/>
        <v>0</v>
      </c>
      <c r="H60" s="430"/>
      <c r="I60" s="431"/>
      <c r="J60" s="431"/>
      <c r="K60" s="431"/>
      <c r="L60" s="431"/>
      <c r="M60" s="431"/>
      <c r="N60" s="431"/>
      <c r="O60" s="432"/>
      <c r="P60" s="198">
        <f t="shared" si="2"/>
        <v>0</v>
      </c>
      <c r="Q60" s="199">
        <f t="shared" si="3"/>
        <v>0</v>
      </c>
    </row>
    <row r="61" spans="1:17" ht="17.25">
      <c r="A61" s="193"/>
      <c r="B61" s="194" t="s">
        <v>508</v>
      </c>
      <c r="C61" s="195">
        <v>25</v>
      </c>
      <c r="D61" s="196"/>
      <c r="E61" s="197">
        <f t="shared" si="0"/>
        <v>0</v>
      </c>
      <c r="F61" s="196"/>
      <c r="G61" s="191">
        <f t="shared" si="1"/>
        <v>0</v>
      </c>
      <c r="H61" s="430"/>
      <c r="I61" s="431"/>
      <c r="J61" s="431"/>
      <c r="K61" s="431"/>
      <c r="L61" s="431"/>
      <c r="M61" s="431"/>
      <c r="N61" s="431"/>
      <c r="O61" s="432"/>
      <c r="P61" s="198">
        <f t="shared" si="2"/>
        <v>0</v>
      </c>
      <c r="Q61" s="199">
        <f t="shared" si="3"/>
        <v>0</v>
      </c>
    </row>
    <row r="62" spans="1:17" ht="17.25">
      <c r="A62" s="193"/>
      <c r="B62" s="194" t="s">
        <v>509</v>
      </c>
      <c r="C62" s="195">
        <v>35</v>
      </c>
      <c r="D62" s="196"/>
      <c r="E62" s="197">
        <f t="shared" si="0"/>
        <v>0</v>
      </c>
      <c r="F62" s="196"/>
      <c r="G62" s="191">
        <f t="shared" si="1"/>
        <v>0</v>
      </c>
      <c r="H62" s="430"/>
      <c r="I62" s="431"/>
      <c r="J62" s="431"/>
      <c r="K62" s="431"/>
      <c r="L62" s="431"/>
      <c r="M62" s="431"/>
      <c r="N62" s="431"/>
      <c r="O62" s="432"/>
      <c r="P62" s="198">
        <f t="shared" si="2"/>
        <v>0</v>
      </c>
      <c r="Q62" s="199">
        <f t="shared" si="3"/>
        <v>0</v>
      </c>
    </row>
    <row r="63" spans="1:17" ht="17.25">
      <c r="A63" s="193"/>
      <c r="B63" s="194" t="s">
        <v>426</v>
      </c>
      <c r="C63" s="195">
        <v>90</v>
      </c>
      <c r="D63" s="196"/>
      <c r="E63" s="197">
        <f t="shared" si="0"/>
        <v>0</v>
      </c>
      <c r="F63" s="196"/>
      <c r="G63" s="191">
        <f t="shared" si="1"/>
        <v>0</v>
      </c>
      <c r="H63" s="430"/>
      <c r="I63" s="431"/>
      <c r="J63" s="431"/>
      <c r="K63" s="431"/>
      <c r="L63" s="431"/>
      <c r="M63" s="431"/>
      <c r="N63" s="431"/>
      <c r="O63" s="432"/>
      <c r="P63" s="198">
        <f t="shared" si="2"/>
        <v>0</v>
      </c>
      <c r="Q63" s="199">
        <f t="shared" si="3"/>
        <v>0</v>
      </c>
    </row>
    <row r="64" spans="1:17" ht="17.25">
      <c r="A64" s="193"/>
      <c r="B64" s="194" t="s">
        <v>427</v>
      </c>
      <c r="C64" s="195">
        <v>47</v>
      </c>
      <c r="D64" s="196">
        <v>1</v>
      </c>
      <c r="E64" s="197">
        <f t="shared" si="0"/>
        <v>35.25</v>
      </c>
      <c r="F64" s="196"/>
      <c r="G64" s="191">
        <f t="shared" si="1"/>
        <v>0</v>
      </c>
      <c r="H64" s="430"/>
      <c r="I64" s="431"/>
      <c r="J64" s="431"/>
      <c r="K64" s="431"/>
      <c r="L64" s="431"/>
      <c r="M64" s="431"/>
      <c r="N64" s="431"/>
      <c r="O64" s="432"/>
      <c r="P64" s="198">
        <f t="shared" si="2"/>
        <v>35.25</v>
      </c>
      <c r="Q64" s="199">
        <f t="shared" si="3"/>
        <v>47</v>
      </c>
    </row>
    <row r="65" spans="1:17" ht="17.25">
      <c r="A65" s="193"/>
      <c r="B65" s="194" t="s">
        <v>428</v>
      </c>
      <c r="C65" s="195">
        <v>65</v>
      </c>
      <c r="D65" s="196"/>
      <c r="E65" s="197">
        <f t="shared" si="0"/>
        <v>0</v>
      </c>
      <c r="F65" s="196"/>
      <c r="G65" s="191">
        <f t="shared" si="1"/>
        <v>0</v>
      </c>
      <c r="H65" s="430"/>
      <c r="I65" s="431"/>
      <c r="J65" s="431"/>
      <c r="K65" s="431"/>
      <c r="L65" s="431"/>
      <c r="M65" s="431"/>
      <c r="N65" s="431"/>
      <c r="O65" s="432"/>
      <c r="P65" s="198">
        <f t="shared" si="2"/>
        <v>0</v>
      </c>
      <c r="Q65" s="199">
        <f t="shared" si="3"/>
        <v>0</v>
      </c>
    </row>
    <row r="66" spans="1:17" ht="17.25">
      <c r="A66" s="193"/>
      <c r="B66" s="194" t="s">
        <v>430</v>
      </c>
      <c r="C66" s="195">
        <v>95</v>
      </c>
      <c r="D66" s="196"/>
      <c r="E66" s="197">
        <f t="shared" si="0"/>
        <v>0</v>
      </c>
      <c r="F66" s="196"/>
      <c r="G66" s="191">
        <f t="shared" si="1"/>
        <v>0</v>
      </c>
      <c r="H66" s="430"/>
      <c r="I66" s="431"/>
      <c r="J66" s="431"/>
      <c r="K66" s="431"/>
      <c r="L66" s="431"/>
      <c r="M66" s="431"/>
      <c r="N66" s="431"/>
      <c r="O66" s="432"/>
      <c r="P66" s="198">
        <f t="shared" si="2"/>
        <v>0</v>
      </c>
      <c r="Q66" s="199">
        <f t="shared" si="3"/>
        <v>0</v>
      </c>
    </row>
    <row r="67" spans="1:17" ht="17.25">
      <c r="A67" s="193"/>
      <c r="B67" s="194" t="s">
        <v>431</v>
      </c>
      <c r="C67" s="195">
        <v>65</v>
      </c>
      <c r="D67" s="196"/>
      <c r="E67" s="197">
        <f t="shared" si="0"/>
        <v>0</v>
      </c>
      <c r="F67" s="196"/>
      <c r="G67" s="191">
        <f t="shared" si="1"/>
        <v>0</v>
      </c>
      <c r="H67" s="430"/>
      <c r="I67" s="431"/>
      <c r="J67" s="431"/>
      <c r="K67" s="431"/>
      <c r="L67" s="431"/>
      <c r="M67" s="431"/>
      <c r="N67" s="431"/>
      <c r="O67" s="432"/>
      <c r="P67" s="198">
        <f t="shared" si="2"/>
        <v>0</v>
      </c>
      <c r="Q67" s="199">
        <f t="shared" si="3"/>
        <v>0</v>
      </c>
    </row>
    <row r="68" spans="1:17" ht="17.25">
      <c r="A68" s="193"/>
      <c r="B68" s="194" t="s">
        <v>433</v>
      </c>
      <c r="C68" s="195">
        <v>120</v>
      </c>
      <c r="D68" s="196"/>
      <c r="E68" s="197">
        <f t="shared" si="0"/>
        <v>0</v>
      </c>
      <c r="F68" s="196"/>
      <c r="G68" s="191">
        <f t="shared" si="1"/>
        <v>0</v>
      </c>
      <c r="H68" s="430"/>
      <c r="I68" s="431"/>
      <c r="J68" s="431"/>
      <c r="K68" s="431"/>
      <c r="L68" s="431"/>
      <c r="M68" s="431"/>
      <c r="N68" s="431"/>
      <c r="O68" s="432"/>
      <c r="P68" s="198">
        <f t="shared" si="2"/>
        <v>0</v>
      </c>
      <c r="Q68" s="199">
        <f t="shared" si="3"/>
        <v>0</v>
      </c>
    </row>
    <row r="69" spans="1:17" ht="17.25">
      <c r="A69" s="193"/>
      <c r="B69" s="194" t="s">
        <v>481</v>
      </c>
      <c r="C69" s="195">
        <v>133</v>
      </c>
      <c r="D69" s="196"/>
      <c r="E69" s="197">
        <f t="shared" si="0"/>
        <v>0</v>
      </c>
      <c r="F69" s="196"/>
      <c r="G69" s="191">
        <f t="shared" si="1"/>
        <v>0</v>
      </c>
      <c r="H69" s="430"/>
      <c r="I69" s="431"/>
      <c r="J69" s="431"/>
      <c r="K69" s="431"/>
      <c r="L69" s="431"/>
      <c r="M69" s="431"/>
      <c r="N69" s="431"/>
      <c r="O69" s="432"/>
      <c r="P69" s="198">
        <f t="shared" si="2"/>
        <v>0</v>
      </c>
      <c r="Q69" s="199">
        <f t="shared" si="3"/>
        <v>0</v>
      </c>
    </row>
    <row r="70" spans="1:17" ht="17.25">
      <c r="A70" s="193"/>
      <c r="B70" s="194" t="s">
        <v>482</v>
      </c>
      <c r="C70" s="195">
        <v>157</v>
      </c>
      <c r="D70" s="196"/>
      <c r="E70" s="197">
        <f t="shared" si="0"/>
        <v>0</v>
      </c>
      <c r="F70" s="196"/>
      <c r="G70" s="191">
        <f t="shared" si="1"/>
        <v>0</v>
      </c>
      <c r="H70" s="430"/>
      <c r="I70" s="431"/>
      <c r="J70" s="431"/>
      <c r="K70" s="431"/>
      <c r="L70" s="431"/>
      <c r="M70" s="431"/>
      <c r="N70" s="431"/>
      <c r="O70" s="432"/>
      <c r="P70" s="198">
        <f t="shared" si="2"/>
        <v>0</v>
      </c>
      <c r="Q70" s="199">
        <f t="shared" si="3"/>
        <v>0</v>
      </c>
    </row>
    <row r="71" spans="1:17" ht="17.25">
      <c r="A71" s="191"/>
      <c r="B71" s="194" t="s">
        <v>510</v>
      </c>
      <c r="C71" s="200">
        <v>100</v>
      </c>
      <c r="D71" s="196"/>
      <c r="E71" s="197">
        <f t="shared" si="0"/>
        <v>0</v>
      </c>
      <c r="F71" s="196"/>
      <c r="G71" s="191">
        <f t="shared" si="1"/>
        <v>0</v>
      </c>
      <c r="H71" s="430"/>
      <c r="I71" s="431"/>
      <c r="J71" s="431"/>
      <c r="K71" s="431"/>
      <c r="L71" s="431"/>
      <c r="M71" s="431"/>
      <c r="N71" s="431"/>
      <c r="O71" s="432"/>
      <c r="P71" s="198">
        <f t="shared" si="2"/>
        <v>0</v>
      </c>
      <c r="Q71" s="199">
        <f t="shared" si="3"/>
        <v>0</v>
      </c>
    </row>
    <row r="72" spans="1:17" ht="17.25">
      <c r="A72" s="191"/>
      <c r="B72" s="194" t="s">
        <v>484</v>
      </c>
      <c r="C72" s="200">
        <v>150</v>
      </c>
      <c r="D72" s="196"/>
      <c r="E72" s="197">
        <f t="shared" si="0"/>
        <v>0</v>
      </c>
      <c r="F72" s="196"/>
      <c r="G72" s="191">
        <f t="shared" si="1"/>
        <v>0</v>
      </c>
      <c r="H72" s="430"/>
      <c r="I72" s="431"/>
      <c r="J72" s="431"/>
      <c r="K72" s="431"/>
      <c r="L72" s="431"/>
      <c r="M72" s="431"/>
      <c r="N72" s="431"/>
      <c r="O72" s="432"/>
      <c r="P72" s="198">
        <f t="shared" ref="P72:P76" si="4">G72+E72</f>
        <v>0</v>
      </c>
      <c r="Q72" s="199">
        <f t="shared" ref="Q72:Q76" si="5">D72*C72</f>
        <v>0</v>
      </c>
    </row>
    <row r="73" spans="1:17" ht="17.25">
      <c r="A73" s="191"/>
      <c r="B73" s="194"/>
      <c r="C73" s="191"/>
      <c r="D73" s="196"/>
      <c r="E73" s="197">
        <f t="shared" si="0"/>
        <v>0</v>
      </c>
      <c r="F73" s="196"/>
      <c r="G73" s="191">
        <f t="shared" ref="G73:G76" si="6">F73*C73*0.5</f>
        <v>0</v>
      </c>
      <c r="H73" s="430"/>
      <c r="I73" s="431"/>
      <c r="J73" s="431"/>
      <c r="K73" s="431"/>
      <c r="L73" s="431"/>
      <c r="M73" s="431"/>
      <c r="N73" s="431"/>
      <c r="O73" s="432"/>
      <c r="P73" s="198">
        <f t="shared" si="4"/>
        <v>0</v>
      </c>
      <c r="Q73" s="199">
        <f t="shared" si="5"/>
        <v>0</v>
      </c>
    </row>
    <row r="74" spans="1:17" ht="17.25">
      <c r="A74" s="191"/>
      <c r="B74" s="194"/>
      <c r="C74" s="191"/>
      <c r="D74" s="196"/>
      <c r="E74" s="197">
        <f t="shared" ref="E74:E76" si="7">D74*C74*0.75</f>
        <v>0</v>
      </c>
      <c r="F74" s="196"/>
      <c r="G74" s="191">
        <f t="shared" si="6"/>
        <v>0</v>
      </c>
      <c r="H74" s="430"/>
      <c r="I74" s="431"/>
      <c r="J74" s="431"/>
      <c r="K74" s="431"/>
      <c r="L74" s="431"/>
      <c r="M74" s="431"/>
      <c r="N74" s="431"/>
      <c r="O74" s="432"/>
      <c r="P74" s="198">
        <f t="shared" si="4"/>
        <v>0</v>
      </c>
      <c r="Q74" s="199">
        <f t="shared" si="5"/>
        <v>0</v>
      </c>
    </row>
    <row r="75" spans="1:17" ht="17.25">
      <c r="A75" s="191"/>
      <c r="B75" s="194"/>
      <c r="C75" s="191"/>
      <c r="D75" s="196"/>
      <c r="E75" s="197">
        <f t="shared" si="7"/>
        <v>0</v>
      </c>
      <c r="F75" s="196"/>
      <c r="G75" s="191">
        <f t="shared" si="6"/>
        <v>0</v>
      </c>
      <c r="H75" s="430"/>
      <c r="I75" s="431"/>
      <c r="J75" s="431"/>
      <c r="K75" s="431"/>
      <c r="L75" s="431"/>
      <c r="M75" s="431"/>
      <c r="N75" s="431"/>
      <c r="O75" s="432"/>
      <c r="P75" s="198">
        <f t="shared" si="4"/>
        <v>0</v>
      </c>
      <c r="Q75" s="199">
        <f t="shared" si="5"/>
        <v>0</v>
      </c>
    </row>
    <row r="76" spans="1:17" ht="17.25">
      <c r="A76" s="191"/>
      <c r="B76" s="194"/>
      <c r="C76" s="191"/>
      <c r="D76" s="196"/>
      <c r="E76" s="197">
        <f t="shared" si="7"/>
        <v>0</v>
      </c>
      <c r="F76" s="196"/>
      <c r="G76" s="191">
        <f t="shared" si="6"/>
        <v>0</v>
      </c>
      <c r="H76" s="430"/>
      <c r="I76" s="431"/>
      <c r="J76" s="431"/>
      <c r="K76" s="431"/>
      <c r="L76" s="431"/>
      <c r="M76" s="431"/>
      <c r="N76" s="431"/>
      <c r="O76" s="432"/>
      <c r="P76" s="198">
        <f t="shared" si="4"/>
        <v>0</v>
      </c>
      <c r="Q76" s="199">
        <f t="shared" si="5"/>
        <v>0</v>
      </c>
    </row>
    <row r="77" spans="1:17">
      <c r="A77" s="433" t="s">
        <v>210</v>
      </c>
      <c r="B77" s="434"/>
      <c r="C77" s="435"/>
      <c r="D77" s="201">
        <f>SUM(D7:D76)</f>
        <v>212</v>
      </c>
      <c r="E77" s="201">
        <f>SUM(E7:E76)</f>
        <v>11861.25</v>
      </c>
      <c r="F77" s="201">
        <f t="shared" ref="F77:G77" si="8">SUM(F7:F76)</f>
        <v>306</v>
      </c>
      <c r="G77" s="201">
        <f t="shared" si="8"/>
        <v>10261.5</v>
      </c>
      <c r="H77" s="202"/>
      <c r="I77" s="202"/>
      <c r="J77" s="202"/>
      <c r="K77" s="202"/>
      <c r="L77" s="202"/>
      <c r="M77" s="202"/>
      <c r="N77" s="202"/>
      <c r="O77" s="202"/>
      <c r="P77" s="203">
        <f>SUM(P7:P76)</f>
        <v>22122.75</v>
      </c>
      <c r="Q77" s="203">
        <f>SUM(Q7:Q76)</f>
        <v>15815</v>
      </c>
    </row>
    <row r="78" spans="1:17">
      <c r="A78" s="410" t="s">
        <v>434</v>
      </c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  <c r="O78" s="411"/>
      <c r="P78" s="411"/>
      <c r="Q78" s="412"/>
    </row>
    <row r="79" spans="1:17">
      <c r="A79" s="204"/>
      <c r="B79" s="205"/>
      <c r="C79" s="205"/>
      <c r="D79" s="206"/>
      <c r="E79" s="206"/>
      <c r="F79" s="206"/>
      <c r="G79" s="206"/>
      <c r="H79" s="191" t="s">
        <v>485</v>
      </c>
      <c r="I79" s="191" t="s">
        <v>326</v>
      </c>
      <c r="J79" s="191" t="s">
        <v>486</v>
      </c>
      <c r="K79" s="191" t="s">
        <v>328</v>
      </c>
      <c r="L79" s="206"/>
      <c r="M79" s="206"/>
      <c r="N79" s="206"/>
      <c r="O79" s="206"/>
      <c r="P79" s="205"/>
      <c r="Q79" s="207"/>
    </row>
    <row r="80" spans="1:17" ht="17.25">
      <c r="A80" s="208">
        <v>1</v>
      </c>
      <c r="B80" s="209" t="s">
        <v>437</v>
      </c>
      <c r="C80" s="191">
        <v>110</v>
      </c>
      <c r="D80" s="413"/>
      <c r="E80" s="414"/>
      <c r="F80" s="414"/>
      <c r="G80" s="415"/>
      <c r="H80" s="196">
        <v>1</v>
      </c>
      <c r="I80" s="197">
        <f>H80*C80*0.75</f>
        <v>82.5</v>
      </c>
      <c r="J80" s="196">
        <v>1</v>
      </c>
      <c r="K80" s="197">
        <f>J80*C80*0.5</f>
        <v>55</v>
      </c>
      <c r="L80" s="436"/>
      <c r="M80" s="437"/>
      <c r="N80" s="437"/>
      <c r="O80" s="438"/>
      <c r="P80" s="198">
        <f>K80+I80</f>
        <v>137.5</v>
      </c>
      <c r="Q80" s="199">
        <f>H80*C80</f>
        <v>110</v>
      </c>
    </row>
    <row r="81" spans="1:17" ht="17.25">
      <c r="A81" s="208">
        <v>2</v>
      </c>
      <c r="B81" s="209" t="s">
        <v>439</v>
      </c>
      <c r="C81" s="191">
        <v>120</v>
      </c>
      <c r="D81" s="416"/>
      <c r="E81" s="417"/>
      <c r="F81" s="417"/>
      <c r="G81" s="418"/>
      <c r="H81" s="196"/>
      <c r="I81" s="197">
        <f t="shared" ref="I81:I96" si="9">H81*C81*0.75</f>
        <v>0</v>
      </c>
      <c r="J81" s="196"/>
      <c r="K81" s="197">
        <f t="shared" ref="K81:K96" si="10">J81*C81*0.5</f>
        <v>0</v>
      </c>
      <c r="L81" s="439"/>
      <c r="M81" s="440"/>
      <c r="N81" s="440"/>
      <c r="O81" s="441"/>
      <c r="P81" s="198">
        <f t="shared" ref="P81:P96" si="11">K81+I81</f>
        <v>0</v>
      </c>
      <c r="Q81" s="199">
        <f t="shared" ref="Q81:Q96" si="12">H81*C81</f>
        <v>0</v>
      </c>
    </row>
    <row r="82" spans="1:17" ht="17.25">
      <c r="A82" s="208">
        <v>3</v>
      </c>
      <c r="B82" s="209" t="s">
        <v>441</v>
      </c>
      <c r="C82" s="191">
        <v>140</v>
      </c>
      <c r="D82" s="416"/>
      <c r="E82" s="417"/>
      <c r="F82" s="417"/>
      <c r="G82" s="418"/>
      <c r="H82" s="196"/>
      <c r="I82" s="197">
        <f t="shared" si="9"/>
        <v>0</v>
      </c>
      <c r="J82" s="196"/>
      <c r="K82" s="197">
        <f t="shared" si="10"/>
        <v>0</v>
      </c>
      <c r="L82" s="439"/>
      <c r="M82" s="440"/>
      <c r="N82" s="440"/>
      <c r="O82" s="441"/>
      <c r="P82" s="198">
        <f t="shared" si="11"/>
        <v>0</v>
      </c>
      <c r="Q82" s="199">
        <f t="shared" si="12"/>
        <v>0</v>
      </c>
    </row>
    <row r="83" spans="1:17" ht="17.25">
      <c r="A83" s="208">
        <v>4</v>
      </c>
      <c r="B83" s="209" t="s">
        <v>443</v>
      </c>
      <c r="C83" s="191">
        <v>203</v>
      </c>
      <c r="D83" s="416"/>
      <c r="E83" s="417"/>
      <c r="F83" s="417"/>
      <c r="G83" s="418"/>
      <c r="H83" s="196"/>
      <c r="I83" s="197">
        <f t="shared" si="9"/>
        <v>0</v>
      </c>
      <c r="J83" s="196"/>
      <c r="K83" s="197">
        <f t="shared" si="10"/>
        <v>0</v>
      </c>
      <c r="L83" s="439"/>
      <c r="M83" s="440"/>
      <c r="N83" s="440"/>
      <c r="O83" s="441"/>
      <c r="P83" s="198">
        <f t="shared" si="11"/>
        <v>0</v>
      </c>
      <c r="Q83" s="199">
        <f t="shared" si="12"/>
        <v>0</v>
      </c>
    </row>
    <row r="84" spans="1:17" ht="17.25">
      <c r="A84" s="208">
        <v>5</v>
      </c>
      <c r="B84" s="209" t="s">
        <v>445</v>
      </c>
      <c r="C84" s="191">
        <v>206</v>
      </c>
      <c r="D84" s="416"/>
      <c r="E84" s="417"/>
      <c r="F84" s="417"/>
      <c r="G84" s="418"/>
      <c r="H84" s="196"/>
      <c r="I84" s="197">
        <f t="shared" si="9"/>
        <v>0</v>
      </c>
      <c r="J84" s="196"/>
      <c r="K84" s="197">
        <f t="shared" si="10"/>
        <v>0</v>
      </c>
      <c r="L84" s="439"/>
      <c r="M84" s="440"/>
      <c r="N84" s="440"/>
      <c r="O84" s="441"/>
      <c r="P84" s="198">
        <f t="shared" si="11"/>
        <v>0</v>
      </c>
      <c r="Q84" s="199">
        <f t="shared" si="12"/>
        <v>0</v>
      </c>
    </row>
    <row r="85" spans="1:17" ht="17.25">
      <c r="A85" s="208">
        <v>6</v>
      </c>
      <c r="B85" s="209" t="s">
        <v>447</v>
      </c>
      <c r="C85" s="191">
        <v>125</v>
      </c>
      <c r="D85" s="416"/>
      <c r="E85" s="417"/>
      <c r="F85" s="417"/>
      <c r="G85" s="418"/>
      <c r="H85" s="196"/>
      <c r="I85" s="197">
        <f t="shared" si="9"/>
        <v>0</v>
      </c>
      <c r="J85" s="196"/>
      <c r="K85" s="197">
        <f t="shared" si="10"/>
        <v>0</v>
      </c>
      <c r="L85" s="439"/>
      <c r="M85" s="440"/>
      <c r="N85" s="440"/>
      <c r="O85" s="441"/>
      <c r="P85" s="198">
        <f t="shared" si="11"/>
        <v>0</v>
      </c>
      <c r="Q85" s="199">
        <f t="shared" si="12"/>
        <v>0</v>
      </c>
    </row>
    <row r="86" spans="1:17" ht="17.25">
      <c r="A86" s="208">
        <v>7</v>
      </c>
      <c r="B86" s="209" t="s">
        <v>448</v>
      </c>
      <c r="C86" s="191">
        <v>125</v>
      </c>
      <c r="D86" s="416"/>
      <c r="E86" s="417"/>
      <c r="F86" s="417"/>
      <c r="G86" s="418"/>
      <c r="H86" s="196"/>
      <c r="I86" s="197">
        <f t="shared" si="9"/>
        <v>0</v>
      </c>
      <c r="J86" s="196"/>
      <c r="K86" s="197">
        <f t="shared" si="10"/>
        <v>0</v>
      </c>
      <c r="L86" s="439"/>
      <c r="M86" s="440"/>
      <c r="N86" s="440"/>
      <c r="O86" s="441"/>
      <c r="P86" s="198">
        <f t="shared" si="11"/>
        <v>0</v>
      </c>
      <c r="Q86" s="199">
        <f t="shared" si="12"/>
        <v>0</v>
      </c>
    </row>
    <row r="87" spans="1:17" ht="17.25">
      <c r="A87" s="208">
        <v>8</v>
      </c>
      <c r="B87" s="209" t="s">
        <v>450</v>
      </c>
      <c r="C87" s="191">
        <v>100</v>
      </c>
      <c r="D87" s="416"/>
      <c r="E87" s="417"/>
      <c r="F87" s="417"/>
      <c r="G87" s="418"/>
      <c r="H87" s="196"/>
      <c r="I87" s="197">
        <f t="shared" si="9"/>
        <v>0</v>
      </c>
      <c r="J87" s="196"/>
      <c r="K87" s="197">
        <f t="shared" si="10"/>
        <v>0</v>
      </c>
      <c r="L87" s="439"/>
      <c r="M87" s="440"/>
      <c r="N87" s="440"/>
      <c r="O87" s="441"/>
      <c r="P87" s="198">
        <f t="shared" si="11"/>
        <v>0</v>
      </c>
      <c r="Q87" s="199">
        <f t="shared" si="12"/>
        <v>0</v>
      </c>
    </row>
    <row r="88" spans="1:17" ht="17.25">
      <c r="A88" s="208">
        <v>9</v>
      </c>
      <c r="B88" s="209" t="s">
        <v>452</v>
      </c>
      <c r="C88" s="191">
        <v>185</v>
      </c>
      <c r="D88" s="416"/>
      <c r="E88" s="417"/>
      <c r="F88" s="417"/>
      <c r="G88" s="418"/>
      <c r="H88" s="196"/>
      <c r="I88" s="197">
        <f t="shared" si="9"/>
        <v>0</v>
      </c>
      <c r="J88" s="196"/>
      <c r="K88" s="197">
        <f t="shared" si="10"/>
        <v>0</v>
      </c>
      <c r="L88" s="439"/>
      <c r="M88" s="440"/>
      <c r="N88" s="440"/>
      <c r="O88" s="441"/>
      <c r="P88" s="198">
        <f t="shared" si="11"/>
        <v>0</v>
      </c>
      <c r="Q88" s="199">
        <f t="shared" si="12"/>
        <v>0</v>
      </c>
    </row>
    <row r="89" spans="1:17" ht="17.25">
      <c r="A89" s="208">
        <v>10</v>
      </c>
      <c r="B89" s="209" t="s">
        <v>454</v>
      </c>
      <c r="C89" s="191">
        <v>200</v>
      </c>
      <c r="D89" s="416"/>
      <c r="E89" s="417"/>
      <c r="F89" s="417"/>
      <c r="G89" s="418"/>
      <c r="H89" s="196"/>
      <c r="I89" s="197">
        <f t="shared" si="9"/>
        <v>0</v>
      </c>
      <c r="J89" s="196"/>
      <c r="K89" s="197">
        <f t="shared" si="10"/>
        <v>0</v>
      </c>
      <c r="L89" s="439"/>
      <c r="M89" s="440"/>
      <c r="N89" s="440"/>
      <c r="O89" s="441"/>
      <c r="P89" s="198">
        <f t="shared" si="11"/>
        <v>0</v>
      </c>
      <c r="Q89" s="199">
        <f t="shared" si="12"/>
        <v>0</v>
      </c>
    </row>
    <row r="90" spans="1:17" ht="17.25">
      <c r="A90" s="208">
        <v>12</v>
      </c>
      <c r="B90" s="209" t="s">
        <v>456</v>
      </c>
      <c r="C90" s="191">
        <v>65</v>
      </c>
      <c r="D90" s="416"/>
      <c r="E90" s="417"/>
      <c r="F90" s="417"/>
      <c r="G90" s="418"/>
      <c r="H90" s="196">
        <v>5</v>
      </c>
      <c r="I90" s="197">
        <f t="shared" si="9"/>
        <v>243.75</v>
      </c>
      <c r="J90" s="196"/>
      <c r="K90" s="197">
        <f t="shared" si="10"/>
        <v>0</v>
      </c>
      <c r="L90" s="439"/>
      <c r="M90" s="440"/>
      <c r="N90" s="440"/>
      <c r="O90" s="441"/>
      <c r="P90" s="198">
        <f t="shared" si="11"/>
        <v>243.75</v>
      </c>
      <c r="Q90" s="199">
        <f t="shared" si="12"/>
        <v>325</v>
      </c>
    </row>
    <row r="91" spans="1:17" ht="17.25">
      <c r="A91" s="208">
        <v>13</v>
      </c>
      <c r="B91" s="209" t="s">
        <v>457</v>
      </c>
      <c r="C91" s="191">
        <v>90</v>
      </c>
      <c r="D91" s="416"/>
      <c r="E91" s="417"/>
      <c r="F91" s="417"/>
      <c r="G91" s="418"/>
      <c r="H91" s="196">
        <v>2</v>
      </c>
      <c r="I91" s="197">
        <f t="shared" si="9"/>
        <v>135</v>
      </c>
      <c r="J91" s="196"/>
      <c r="K91" s="197">
        <f t="shared" si="10"/>
        <v>0</v>
      </c>
      <c r="L91" s="439"/>
      <c r="M91" s="440"/>
      <c r="N91" s="440"/>
      <c r="O91" s="441"/>
      <c r="P91" s="198">
        <f t="shared" si="11"/>
        <v>135</v>
      </c>
      <c r="Q91" s="199">
        <f t="shared" si="12"/>
        <v>180</v>
      </c>
    </row>
    <row r="92" spans="1:17" ht="17.25">
      <c r="A92" s="208">
        <v>14</v>
      </c>
      <c r="B92" s="209" t="s">
        <v>487</v>
      </c>
      <c r="C92" s="191">
        <v>235</v>
      </c>
      <c r="D92" s="416"/>
      <c r="E92" s="417"/>
      <c r="F92" s="417"/>
      <c r="G92" s="418"/>
      <c r="H92" s="196"/>
      <c r="I92" s="197">
        <f t="shared" si="9"/>
        <v>0</v>
      </c>
      <c r="J92" s="196"/>
      <c r="K92" s="197">
        <f t="shared" si="10"/>
        <v>0</v>
      </c>
      <c r="L92" s="439"/>
      <c r="M92" s="440"/>
      <c r="N92" s="440"/>
      <c r="O92" s="441"/>
      <c r="P92" s="198">
        <f t="shared" si="11"/>
        <v>0</v>
      </c>
      <c r="Q92" s="199">
        <f t="shared" si="12"/>
        <v>0</v>
      </c>
    </row>
    <row r="93" spans="1:17" ht="17.25">
      <c r="A93" s="208">
        <v>15</v>
      </c>
      <c r="B93" s="209" t="s">
        <v>488</v>
      </c>
      <c r="C93" s="191">
        <v>350</v>
      </c>
      <c r="D93" s="416"/>
      <c r="E93" s="417"/>
      <c r="F93" s="417"/>
      <c r="G93" s="418"/>
      <c r="H93" s="196"/>
      <c r="I93" s="197">
        <f t="shared" si="9"/>
        <v>0</v>
      </c>
      <c r="J93" s="196"/>
      <c r="K93" s="197">
        <f t="shared" si="10"/>
        <v>0</v>
      </c>
      <c r="L93" s="439"/>
      <c r="M93" s="440"/>
      <c r="N93" s="440"/>
      <c r="O93" s="441"/>
      <c r="P93" s="198">
        <f t="shared" si="11"/>
        <v>0</v>
      </c>
      <c r="Q93" s="199">
        <f t="shared" si="12"/>
        <v>0</v>
      </c>
    </row>
    <row r="94" spans="1:17" ht="17.25">
      <c r="A94" s="208"/>
      <c r="B94" s="209"/>
      <c r="C94" s="191"/>
      <c r="D94" s="416"/>
      <c r="E94" s="417"/>
      <c r="F94" s="417"/>
      <c r="G94" s="418"/>
      <c r="H94" s="196"/>
      <c r="I94" s="197">
        <f t="shared" si="9"/>
        <v>0</v>
      </c>
      <c r="J94" s="196"/>
      <c r="K94" s="197">
        <f t="shared" si="10"/>
        <v>0</v>
      </c>
      <c r="L94" s="439"/>
      <c r="M94" s="440"/>
      <c r="N94" s="440"/>
      <c r="O94" s="441"/>
      <c r="P94" s="198">
        <f t="shared" si="11"/>
        <v>0</v>
      </c>
      <c r="Q94" s="199">
        <f t="shared" si="12"/>
        <v>0</v>
      </c>
    </row>
    <row r="95" spans="1:17" ht="17.25">
      <c r="A95" s="208"/>
      <c r="B95" s="209"/>
      <c r="C95" s="191"/>
      <c r="D95" s="417"/>
      <c r="E95" s="417"/>
      <c r="F95" s="417"/>
      <c r="G95" s="418"/>
      <c r="H95" s="196"/>
      <c r="I95" s="197">
        <f t="shared" si="9"/>
        <v>0</v>
      </c>
      <c r="J95" s="196"/>
      <c r="K95" s="197">
        <f t="shared" si="10"/>
        <v>0</v>
      </c>
      <c r="L95" s="439"/>
      <c r="M95" s="440"/>
      <c r="N95" s="440"/>
      <c r="O95" s="441"/>
      <c r="P95" s="198">
        <f t="shared" si="11"/>
        <v>0</v>
      </c>
      <c r="Q95" s="199">
        <f t="shared" si="12"/>
        <v>0</v>
      </c>
    </row>
    <row r="96" spans="1:17" ht="17.25">
      <c r="A96" s="208"/>
      <c r="B96" s="209"/>
      <c r="C96" s="191"/>
      <c r="D96" s="210"/>
      <c r="E96" s="210"/>
      <c r="F96" s="210"/>
      <c r="G96" s="211"/>
      <c r="H96" s="196"/>
      <c r="I96" s="197">
        <f t="shared" si="9"/>
        <v>0</v>
      </c>
      <c r="J96" s="196"/>
      <c r="K96" s="197">
        <f t="shared" si="10"/>
        <v>0</v>
      </c>
      <c r="L96" s="439"/>
      <c r="M96" s="440"/>
      <c r="N96" s="440"/>
      <c r="O96" s="441"/>
      <c r="P96" s="198">
        <f t="shared" si="11"/>
        <v>0</v>
      </c>
      <c r="Q96" s="199">
        <f t="shared" si="12"/>
        <v>0</v>
      </c>
    </row>
    <row r="97" spans="1:17">
      <c r="A97" s="407" t="s">
        <v>210</v>
      </c>
      <c r="B97" s="408"/>
      <c r="C97" s="408"/>
      <c r="D97" s="408"/>
      <c r="E97" s="408"/>
      <c r="F97" s="408"/>
      <c r="G97" s="409"/>
      <c r="H97" s="201">
        <f>SUM(H80:H96)</f>
        <v>8</v>
      </c>
      <c r="I97" s="201">
        <f>SUM(I80:I96)</f>
        <v>461.25</v>
      </c>
      <c r="J97" s="201">
        <f t="shared" ref="J97:K97" si="13">SUM(J80:J96)</f>
        <v>1</v>
      </c>
      <c r="K97" s="201">
        <f t="shared" si="13"/>
        <v>55</v>
      </c>
      <c r="L97" s="202"/>
      <c r="M97" s="202"/>
      <c r="N97" s="202"/>
      <c r="O97" s="202"/>
      <c r="P97" s="203">
        <f>SUM(P80:P96)</f>
        <v>516.25</v>
      </c>
      <c r="Q97" s="203">
        <f>SUM(Q80:Q96)</f>
        <v>615</v>
      </c>
    </row>
    <row r="98" spans="1:17">
      <c r="A98" s="410" t="s">
        <v>459</v>
      </c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2"/>
    </row>
    <row r="99" spans="1:17">
      <c r="A99" s="204"/>
      <c r="B99" s="205"/>
      <c r="C99" s="205"/>
      <c r="D99" s="206"/>
      <c r="E99" s="206"/>
      <c r="F99" s="206"/>
      <c r="G99" s="206"/>
      <c r="H99" s="206"/>
      <c r="I99" s="206"/>
      <c r="J99" s="206"/>
      <c r="K99" s="206"/>
      <c r="L99" s="191" t="s">
        <v>489</v>
      </c>
      <c r="M99" s="191" t="s">
        <v>326</v>
      </c>
      <c r="N99" s="191" t="s">
        <v>490</v>
      </c>
      <c r="O99" s="191" t="s">
        <v>328</v>
      </c>
      <c r="P99" s="205"/>
      <c r="Q99" s="207"/>
    </row>
    <row r="100" spans="1:17" ht="17.25">
      <c r="A100" s="208">
        <v>1</v>
      </c>
      <c r="B100" s="209" t="s">
        <v>461</v>
      </c>
      <c r="C100" s="191">
        <v>7</v>
      </c>
      <c r="D100" s="413"/>
      <c r="E100" s="414"/>
      <c r="F100" s="414"/>
      <c r="G100" s="414"/>
      <c r="H100" s="414"/>
      <c r="I100" s="414"/>
      <c r="J100" s="414"/>
      <c r="K100" s="415"/>
      <c r="L100" s="196">
        <v>2</v>
      </c>
      <c r="M100" s="197">
        <f>L100*C100*0.75</f>
        <v>10.5</v>
      </c>
      <c r="N100" s="196">
        <v>48</v>
      </c>
      <c r="O100" s="197">
        <f>N100*C100*0.5</f>
        <v>168</v>
      </c>
      <c r="P100" s="198">
        <f>O100+M100</f>
        <v>178.5</v>
      </c>
      <c r="Q100" s="199">
        <f>L100*C100</f>
        <v>14</v>
      </c>
    </row>
    <row r="101" spans="1:17" ht="17.25">
      <c r="A101" s="208">
        <v>2</v>
      </c>
      <c r="B101" s="209" t="s">
        <v>462</v>
      </c>
      <c r="C101" s="191">
        <v>12</v>
      </c>
      <c r="D101" s="416"/>
      <c r="E101" s="417"/>
      <c r="F101" s="417"/>
      <c r="G101" s="417"/>
      <c r="H101" s="417"/>
      <c r="I101" s="417"/>
      <c r="J101" s="417"/>
      <c r="K101" s="418"/>
      <c r="L101" s="196"/>
      <c r="M101" s="197">
        <f t="shared" ref="M101:M105" si="14">L101*C101*0.75</f>
        <v>0</v>
      </c>
      <c r="N101" s="196">
        <v>3</v>
      </c>
      <c r="O101" s="197">
        <f t="shared" ref="O101:O105" si="15">N101*C101*0.5</f>
        <v>18</v>
      </c>
      <c r="P101" s="198">
        <f t="shared" ref="P101:P105" si="16">O101+M101</f>
        <v>18</v>
      </c>
      <c r="Q101" s="199">
        <f t="shared" ref="Q101:Q105" si="17">L101*C101</f>
        <v>0</v>
      </c>
    </row>
    <row r="102" spans="1:17" ht="17.25">
      <c r="A102" s="208"/>
      <c r="B102" s="209" t="s">
        <v>493</v>
      </c>
      <c r="C102" s="191">
        <v>8</v>
      </c>
      <c r="D102" s="416"/>
      <c r="E102" s="417"/>
      <c r="F102" s="417"/>
      <c r="G102" s="417"/>
      <c r="H102" s="417"/>
      <c r="I102" s="417"/>
      <c r="J102" s="417"/>
      <c r="K102" s="418"/>
      <c r="L102" s="196"/>
      <c r="M102" s="197">
        <f t="shared" si="14"/>
        <v>0</v>
      </c>
      <c r="N102" s="196">
        <v>7</v>
      </c>
      <c r="O102" s="197">
        <f t="shared" si="15"/>
        <v>28</v>
      </c>
      <c r="P102" s="198">
        <f t="shared" si="16"/>
        <v>28</v>
      </c>
      <c r="Q102" s="199">
        <f t="shared" si="17"/>
        <v>0</v>
      </c>
    </row>
    <row r="103" spans="1:17" ht="57">
      <c r="A103" s="208">
        <v>3</v>
      </c>
      <c r="B103" s="212" t="s">
        <v>463</v>
      </c>
      <c r="C103" s="191">
        <v>5</v>
      </c>
      <c r="D103" s="416"/>
      <c r="E103" s="417"/>
      <c r="F103" s="417"/>
      <c r="G103" s="417"/>
      <c r="H103" s="417"/>
      <c r="I103" s="417"/>
      <c r="J103" s="417"/>
      <c r="K103" s="418"/>
      <c r="L103" s="196">
        <v>31</v>
      </c>
      <c r="M103" s="197">
        <f t="shared" si="14"/>
        <v>116.25</v>
      </c>
      <c r="N103" s="196">
        <v>142</v>
      </c>
      <c r="O103" s="197">
        <f t="shared" si="15"/>
        <v>355</v>
      </c>
      <c r="P103" s="198">
        <f t="shared" si="16"/>
        <v>471.25</v>
      </c>
      <c r="Q103" s="199">
        <f t="shared" si="17"/>
        <v>155</v>
      </c>
    </row>
    <row r="104" spans="1:17" ht="17.25">
      <c r="A104" s="213">
        <v>4</v>
      </c>
      <c r="B104" s="212" t="s">
        <v>46</v>
      </c>
      <c r="C104" s="191">
        <v>8</v>
      </c>
      <c r="D104" s="416"/>
      <c r="E104" s="417"/>
      <c r="F104" s="417"/>
      <c r="G104" s="417"/>
      <c r="H104" s="417"/>
      <c r="I104" s="417"/>
      <c r="J104" s="417"/>
      <c r="K104" s="418"/>
      <c r="L104" s="214">
        <v>2</v>
      </c>
      <c r="M104" s="197">
        <f t="shared" si="14"/>
        <v>12</v>
      </c>
      <c r="N104" s="196"/>
      <c r="O104" s="197">
        <f t="shared" si="15"/>
        <v>0</v>
      </c>
      <c r="P104" s="198">
        <f t="shared" si="16"/>
        <v>12</v>
      </c>
      <c r="Q104" s="199">
        <f t="shared" si="17"/>
        <v>16</v>
      </c>
    </row>
    <row r="105" spans="1:17" ht="17.25">
      <c r="A105" s="213"/>
      <c r="B105" s="212"/>
      <c r="C105" s="191"/>
      <c r="D105" s="419"/>
      <c r="E105" s="420"/>
      <c r="F105" s="420"/>
      <c r="G105" s="420"/>
      <c r="H105" s="420"/>
      <c r="I105" s="420"/>
      <c r="J105" s="420"/>
      <c r="K105" s="421"/>
      <c r="L105" s="196"/>
      <c r="M105" s="197">
        <f t="shared" si="14"/>
        <v>0</v>
      </c>
      <c r="N105" s="196"/>
      <c r="O105" s="197">
        <f t="shared" si="15"/>
        <v>0</v>
      </c>
      <c r="P105" s="198">
        <f t="shared" si="16"/>
        <v>0</v>
      </c>
      <c r="Q105" s="199">
        <f t="shared" si="17"/>
        <v>0</v>
      </c>
    </row>
    <row r="106" spans="1:17">
      <c r="A106" s="407" t="s">
        <v>210</v>
      </c>
      <c r="B106" s="408"/>
      <c r="C106" s="408"/>
      <c r="D106" s="408"/>
      <c r="E106" s="408"/>
      <c r="F106" s="408"/>
      <c r="G106" s="408"/>
      <c r="H106" s="408"/>
      <c r="I106" s="408"/>
      <c r="J106" s="408"/>
      <c r="K106" s="409"/>
      <c r="L106" s="203">
        <f t="shared" ref="L106:O106" si="18">SUM(L100:L105)</f>
        <v>35</v>
      </c>
      <c r="M106" s="203">
        <f t="shared" si="18"/>
        <v>138.75</v>
      </c>
      <c r="N106" s="203">
        <f t="shared" si="18"/>
        <v>200</v>
      </c>
      <c r="O106" s="203">
        <f t="shared" si="18"/>
        <v>569</v>
      </c>
      <c r="P106" s="203">
        <f>SUM(P100:P105)</f>
        <v>707.75</v>
      </c>
      <c r="Q106" s="203">
        <f>SUM(Q100:Q105)</f>
        <v>185</v>
      </c>
    </row>
    <row r="107" spans="1:17">
      <c r="A107" s="422" t="s">
        <v>464</v>
      </c>
      <c r="B107" s="422"/>
      <c r="C107" s="422"/>
      <c r="D107" s="422"/>
      <c r="E107" s="422"/>
      <c r="F107" s="422"/>
      <c r="G107" s="422"/>
      <c r="H107" s="422"/>
      <c r="I107" s="422"/>
      <c r="J107" s="422"/>
      <c r="K107" s="422"/>
      <c r="L107" s="422"/>
      <c r="M107" s="422"/>
      <c r="N107" s="422"/>
      <c r="O107" s="422"/>
      <c r="P107" s="215">
        <f>P106+P97+P77</f>
        <v>23346.75</v>
      </c>
      <c r="Q107" s="215">
        <f>Q106+Q97+Q77</f>
        <v>16615</v>
      </c>
    </row>
    <row r="108" spans="1:17" ht="17.25">
      <c r="A108" s="423" t="s">
        <v>465</v>
      </c>
      <c r="B108" s="423"/>
      <c r="C108" s="423"/>
      <c r="D108" s="423"/>
      <c r="E108" s="423"/>
      <c r="F108" s="423"/>
      <c r="G108" s="423"/>
      <c r="H108" s="423"/>
      <c r="I108" s="423"/>
      <c r="J108" s="423"/>
      <c r="K108" s="423"/>
      <c r="L108" s="423"/>
      <c r="M108" s="423"/>
      <c r="N108" s="423"/>
      <c r="O108" s="423"/>
      <c r="P108" s="216">
        <f>D119</f>
        <v>6108.6</v>
      </c>
      <c r="Q108" s="217">
        <f>D119</f>
        <v>6108.6</v>
      </c>
    </row>
    <row r="109" spans="1:17">
      <c r="A109" s="404" t="s">
        <v>495</v>
      </c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218">
        <f>P107/P108</f>
        <v>3.8219477458010016</v>
      </c>
      <c r="Q109" s="218">
        <f>Q107/Q108</f>
        <v>2.719935828176669</v>
      </c>
    </row>
    <row r="110" spans="1:17">
      <c r="A110" s="219"/>
      <c r="B110" s="220" t="s">
        <v>497</v>
      </c>
      <c r="C110" s="220" t="s">
        <v>498</v>
      </c>
      <c r="D110" s="220" t="s">
        <v>210</v>
      </c>
      <c r="E110" s="220" t="s">
        <v>511</v>
      </c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21">
        <v>11</v>
      </c>
      <c r="Q110" s="221">
        <v>12</v>
      </c>
    </row>
    <row r="111" spans="1:17">
      <c r="A111" s="219"/>
      <c r="B111" s="222"/>
      <c r="C111" s="223">
        <v>1774</v>
      </c>
      <c r="D111" s="221">
        <v>5500</v>
      </c>
      <c r="E111" s="224" t="s">
        <v>500</v>
      </c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25"/>
    </row>
    <row r="112" spans="1:17">
      <c r="A112" s="219"/>
      <c r="B112" s="224"/>
      <c r="C112" s="223">
        <v>1970</v>
      </c>
      <c r="D112" s="221">
        <v>5700</v>
      </c>
      <c r="E112" s="224" t="s">
        <v>501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25"/>
    </row>
    <row r="113" spans="1:17">
      <c r="A113" s="219"/>
      <c r="B113" s="224">
        <v>3850</v>
      </c>
      <c r="C113" s="224">
        <v>1990</v>
      </c>
      <c r="D113" s="221">
        <f t="shared" ref="D113:D115" si="19">C113+B113</f>
        <v>5840</v>
      </c>
      <c r="E113" s="224" t="s">
        <v>502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25"/>
    </row>
    <row r="114" spans="1:17">
      <c r="A114" s="219"/>
      <c r="B114" s="224">
        <v>3844</v>
      </c>
      <c r="C114" s="224">
        <v>2189</v>
      </c>
      <c r="D114" s="221">
        <f t="shared" si="19"/>
        <v>6033</v>
      </c>
      <c r="E114" s="224" t="s">
        <v>503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25"/>
    </row>
    <row r="115" spans="1:17">
      <c r="A115" s="225"/>
      <c r="B115" s="226">
        <v>3400</v>
      </c>
      <c r="C115" s="226">
        <v>2570</v>
      </c>
      <c r="D115" s="221">
        <f t="shared" si="19"/>
        <v>5970</v>
      </c>
      <c r="E115" s="224" t="s">
        <v>512</v>
      </c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</row>
    <row r="116" spans="1:17">
      <c r="A116" s="225"/>
      <c r="B116" s="191">
        <f t="shared" ref="B116:C116" si="20">SUM(B111:B115)</f>
        <v>11094</v>
      </c>
      <c r="C116" s="191">
        <f t="shared" si="20"/>
        <v>10493</v>
      </c>
      <c r="D116" s="191">
        <f>SUM(D111:D115)</f>
        <v>29043</v>
      </c>
      <c r="E116" s="224" t="s">
        <v>210</v>
      </c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</row>
    <row r="117" spans="1:17">
      <c r="A117" s="225"/>
      <c r="B117" s="405"/>
      <c r="C117" s="405"/>
      <c r="D117" s="227">
        <f>D116/5</f>
        <v>5808.6</v>
      </c>
      <c r="E117" s="224" t="s">
        <v>513</v>
      </c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</row>
    <row r="118" spans="1:17">
      <c r="A118" s="225"/>
      <c r="B118" s="405"/>
      <c r="C118" s="405"/>
      <c r="D118" s="196">
        <v>300</v>
      </c>
      <c r="E118" s="224" t="s">
        <v>514</v>
      </c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</row>
    <row r="119" spans="1:17" ht="17.25">
      <c r="A119" s="225"/>
      <c r="B119" s="406"/>
      <c r="C119" s="406"/>
      <c r="D119" s="228">
        <f>D118+D117</f>
        <v>6108.6</v>
      </c>
      <c r="E119" s="224" t="s">
        <v>166</v>
      </c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</row>
  </sheetData>
  <mergeCells count="24">
    <mergeCell ref="A1:Q1"/>
    <mergeCell ref="A2:A4"/>
    <mergeCell ref="B2:B4"/>
    <mergeCell ref="C2:C4"/>
    <mergeCell ref="D2:O2"/>
    <mergeCell ref="P2:P4"/>
    <mergeCell ref="Q2:Q4"/>
    <mergeCell ref="D3:O3"/>
    <mergeCell ref="A6:Q6"/>
    <mergeCell ref="H7:O76"/>
    <mergeCell ref="A77:C77"/>
    <mergeCell ref="A78:Q78"/>
    <mergeCell ref="D80:G95"/>
    <mergeCell ref="L80:O96"/>
    <mergeCell ref="A109:O109"/>
    <mergeCell ref="B117:C117"/>
    <mergeCell ref="B118:C118"/>
    <mergeCell ref="B119:C119"/>
    <mergeCell ref="A97:G97"/>
    <mergeCell ref="A98:Q98"/>
    <mergeCell ref="D100:K105"/>
    <mergeCell ref="A106:K106"/>
    <mergeCell ref="A107:O107"/>
    <mergeCell ref="A108:O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opLeftCell="A31" workbookViewId="0">
      <selection activeCell="D43" sqref="D43"/>
    </sheetView>
  </sheetViews>
  <sheetFormatPr defaultRowHeight="15"/>
  <cols>
    <col min="1" max="1" width="18.85546875" customWidth="1"/>
    <col min="2" max="2" width="7.85546875" customWidth="1"/>
    <col min="3" max="3" width="20" customWidth="1"/>
    <col min="4" max="4" width="7.28515625" customWidth="1"/>
    <col min="5" max="5" width="16" customWidth="1"/>
    <col min="6" max="6" width="7.5703125" customWidth="1"/>
    <col min="7" max="7" width="18.140625" customWidth="1"/>
    <col min="8" max="8" width="8.28515625" customWidth="1"/>
    <col min="9" max="9" width="12.85546875" customWidth="1"/>
    <col min="10" max="10" width="8" customWidth="1"/>
  </cols>
  <sheetData>
    <row r="1" spans="1:10" ht="22.5" customHeight="1">
      <c r="A1" s="34" t="s">
        <v>151</v>
      </c>
      <c r="B1" s="35"/>
      <c r="C1" s="35"/>
      <c r="D1" s="35"/>
      <c r="E1" s="35"/>
      <c r="F1" s="36"/>
      <c r="G1" s="37" t="s">
        <v>151</v>
      </c>
      <c r="H1" s="38"/>
      <c r="I1" s="38"/>
      <c r="J1" s="39"/>
    </row>
    <row r="2" spans="1:10" ht="36">
      <c r="A2" s="16" t="s">
        <v>0</v>
      </c>
      <c r="B2" s="16" t="s">
        <v>1</v>
      </c>
      <c r="C2" s="16" t="s">
        <v>2</v>
      </c>
      <c r="D2" s="16" t="s">
        <v>1</v>
      </c>
      <c r="E2" s="16" t="s">
        <v>3</v>
      </c>
      <c r="F2" s="16" t="s">
        <v>1</v>
      </c>
      <c r="G2" s="16" t="s">
        <v>4</v>
      </c>
      <c r="H2" s="16" t="s">
        <v>1</v>
      </c>
      <c r="I2" s="16" t="s">
        <v>5</v>
      </c>
      <c r="J2" s="16" t="s">
        <v>1</v>
      </c>
    </row>
    <row r="3" spans="1:10" ht="42" customHeight="1">
      <c r="A3" s="16" t="s">
        <v>6</v>
      </c>
      <c r="B3" s="17">
        <v>0</v>
      </c>
      <c r="C3" s="16" t="s">
        <v>7</v>
      </c>
      <c r="D3" s="2">
        <v>0</v>
      </c>
      <c r="E3" s="16" t="s">
        <v>8</v>
      </c>
      <c r="F3" s="2">
        <v>0</v>
      </c>
      <c r="G3" s="16" t="s">
        <v>9</v>
      </c>
      <c r="H3" s="5">
        <v>3</v>
      </c>
      <c r="I3" s="16" t="s">
        <v>10</v>
      </c>
      <c r="J3" s="9">
        <v>45</v>
      </c>
    </row>
    <row r="4" spans="1:10" ht="26.25" customHeight="1">
      <c r="A4" s="16" t="s">
        <v>11</v>
      </c>
      <c r="B4" s="17">
        <v>1</v>
      </c>
      <c r="C4" s="16" t="s">
        <v>12</v>
      </c>
      <c r="D4" s="2">
        <v>0</v>
      </c>
      <c r="E4" s="16" t="s">
        <v>13</v>
      </c>
      <c r="F4" s="2">
        <v>0</v>
      </c>
      <c r="G4" s="16" t="s">
        <v>14</v>
      </c>
      <c r="H4" s="5">
        <v>0</v>
      </c>
      <c r="I4" s="16" t="s">
        <v>15</v>
      </c>
      <c r="J4" s="9">
        <v>0</v>
      </c>
    </row>
    <row r="5" spans="1:10" ht="32.25" customHeight="1">
      <c r="A5" s="16" t="s">
        <v>16</v>
      </c>
      <c r="B5" s="17">
        <v>430</v>
      </c>
      <c r="C5" s="16" t="s">
        <v>17</v>
      </c>
      <c r="D5" s="2">
        <v>2</v>
      </c>
      <c r="E5" s="16" t="s">
        <v>18</v>
      </c>
      <c r="F5" s="2">
        <v>0</v>
      </c>
      <c r="G5" s="16" t="s">
        <v>19</v>
      </c>
      <c r="H5" s="5">
        <v>0</v>
      </c>
      <c r="I5" s="16" t="s">
        <v>20</v>
      </c>
      <c r="J5" s="9">
        <v>0</v>
      </c>
    </row>
    <row r="6" spans="1:10" ht="33.75" customHeight="1">
      <c r="A6" s="16" t="s">
        <v>21</v>
      </c>
      <c r="B6" s="17"/>
      <c r="C6" s="16" t="s">
        <v>22</v>
      </c>
      <c r="D6" s="2">
        <v>0</v>
      </c>
      <c r="E6" s="16" t="s">
        <v>23</v>
      </c>
      <c r="F6" s="2">
        <v>0</v>
      </c>
      <c r="G6" s="16" t="s">
        <v>24</v>
      </c>
      <c r="H6" s="5">
        <v>5</v>
      </c>
      <c r="I6" s="16" t="s">
        <v>25</v>
      </c>
      <c r="J6" s="9">
        <v>0</v>
      </c>
    </row>
    <row r="7" spans="1:10" ht="27.75" customHeight="1">
      <c r="A7" s="16" t="s">
        <v>26</v>
      </c>
      <c r="B7" s="17">
        <v>0</v>
      </c>
      <c r="C7" s="16" t="s">
        <v>27</v>
      </c>
      <c r="D7" s="2">
        <v>0</v>
      </c>
      <c r="E7" s="16" t="s">
        <v>28</v>
      </c>
      <c r="F7" s="2">
        <v>0</v>
      </c>
      <c r="G7" s="16" t="s">
        <v>29</v>
      </c>
      <c r="H7" s="5">
        <v>0</v>
      </c>
      <c r="I7" s="16" t="s">
        <v>30</v>
      </c>
      <c r="J7" s="9">
        <v>120</v>
      </c>
    </row>
    <row r="8" spans="1:10" ht="30.75" customHeight="1">
      <c r="A8" s="16" t="s">
        <v>31</v>
      </c>
      <c r="B8" s="17">
        <v>0</v>
      </c>
      <c r="C8" s="16" t="s">
        <v>32</v>
      </c>
      <c r="D8" s="2">
        <v>0</v>
      </c>
      <c r="E8" s="16" t="s">
        <v>33</v>
      </c>
      <c r="F8" s="2">
        <v>0</v>
      </c>
      <c r="G8" s="16" t="s">
        <v>34</v>
      </c>
      <c r="H8" s="5">
        <v>3</v>
      </c>
      <c r="I8" s="16" t="s">
        <v>35</v>
      </c>
      <c r="J8" s="9">
        <v>35</v>
      </c>
    </row>
    <row r="9" spans="1:10" ht="27.75" customHeight="1">
      <c r="A9" s="16" t="s">
        <v>36</v>
      </c>
      <c r="B9" s="17">
        <v>3</v>
      </c>
      <c r="C9" s="16" t="s">
        <v>37</v>
      </c>
      <c r="D9" s="2">
        <v>2</v>
      </c>
      <c r="E9" s="16" t="s">
        <v>38</v>
      </c>
      <c r="F9" s="2">
        <v>0</v>
      </c>
      <c r="G9" s="16" t="s">
        <v>39</v>
      </c>
      <c r="H9" s="5">
        <v>4</v>
      </c>
      <c r="I9" s="16" t="s">
        <v>40</v>
      </c>
      <c r="J9" s="9">
        <v>15</v>
      </c>
    </row>
    <row r="10" spans="1:10" ht="30" customHeight="1">
      <c r="A10" s="16" t="s">
        <v>41</v>
      </c>
      <c r="B10" s="17">
        <v>174</v>
      </c>
      <c r="C10" s="16" t="s">
        <v>42</v>
      </c>
      <c r="D10" s="2">
        <v>0</v>
      </c>
      <c r="E10" s="16" t="s">
        <v>43</v>
      </c>
      <c r="F10" s="2">
        <v>0</v>
      </c>
      <c r="G10" s="16" t="s">
        <v>44</v>
      </c>
      <c r="H10" s="5">
        <v>0</v>
      </c>
      <c r="I10" s="16" t="s">
        <v>45</v>
      </c>
      <c r="J10" s="9">
        <v>29</v>
      </c>
    </row>
    <row r="11" spans="1:10" ht="39" customHeight="1">
      <c r="A11" s="16" t="s">
        <v>46</v>
      </c>
      <c r="B11" s="17">
        <v>6</v>
      </c>
      <c r="C11" s="16" t="s">
        <v>47</v>
      </c>
      <c r="D11" s="2">
        <v>0</v>
      </c>
      <c r="E11" s="16" t="s">
        <v>48</v>
      </c>
      <c r="F11" s="2">
        <v>0</v>
      </c>
      <c r="G11" s="16" t="s">
        <v>49</v>
      </c>
      <c r="H11" s="5">
        <v>80</v>
      </c>
      <c r="I11" s="16" t="s">
        <v>50</v>
      </c>
      <c r="J11" s="9">
        <v>2</v>
      </c>
    </row>
    <row r="12" spans="1:10" ht="36.75" customHeight="1">
      <c r="A12" s="16" t="s">
        <v>51</v>
      </c>
      <c r="B12" s="17">
        <v>0</v>
      </c>
      <c r="C12" s="16" t="s">
        <v>52</v>
      </c>
      <c r="D12" s="1">
        <v>0</v>
      </c>
      <c r="E12" s="16" t="s">
        <v>53</v>
      </c>
      <c r="F12" s="2">
        <v>0</v>
      </c>
      <c r="G12" s="16" t="s">
        <v>54</v>
      </c>
      <c r="H12" s="5">
        <v>92</v>
      </c>
      <c r="I12" s="16" t="s">
        <v>55</v>
      </c>
      <c r="J12" s="9">
        <v>0</v>
      </c>
    </row>
    <row r="13" spans="1:10" ht="33" customHeight="1">
      <c r="A13" s="16" t="s">
        <v>56</v>
      </c>
      <c r="B13" s="17">
        <v>2</v>
      </c>
      <c r="C13" s="16" t="s">
        <v>57</v>
      </c>
      <c r="D13" s="1">
        <v>0</v>
      </c>
      <c r="E13" s="16" t="s">
        <v>58</v>
      </c>
      <c r="F13" s="2">
        <v>0</v>
      </c>
      <c r="G13" s="16" t="s">
        <v>59</v>
      </c>
      <c r="H13" s="5">
        <v>0</v>
      </c>
      <c r="I13" s="16" t="s">
        <v>60</v>
      </c>
      <c r="J13" s="9">
        <v>30</v>
      </c>
    </row>
    <row r="14" spans="1:10" ht="41.25" customHeight="1">
      <c r="A14" s="16" t="s">
        <v>61</v>
      </c>
      <c r="B14" s="17">
        <v>4</v>
      </c>
      <c r="C14" s="16" t="s">
        <v>62</v>
      </c>
      <c r="D14" s="1">
        <v>0</v>
      </c>
      <c r="E14" s="16" t="s">
        <v>63</v>
      </c>
      <c r="F14" s="2">
        <v>8</v>
      </c>
      <c r="G14" s="16" t="s">
        <v>64</v>
      </c>
      <c r="H14" s="5">
        <v>0</v>
      </c>
      <c r="I14" s="16" t="s">
        <v>65</v>
      </c>
      <c r="J14" s="9">
        <v>2</v>
      </c>
    </row>
    <row r="15" spans="1:10" ht="33.75" customHeight="1">
      <c r="A15" s="16" t="s">
        <v>66</v>
      </c>
      <c r="B15" s="17">
        <v>7</v>
      </c>
      <c r="C15" s="16" t="s">
        <v>67</v>
      </c>
      <c r="D15" s="1">
        <v>13</v>
      </c>
      <c r="E15" s="16" t="s">
        <v>68</v>
      </c>
      <c r="F15" s="2">
        <v>15</v>
      </c>
      <c r="G15" s="16" t="s">
        <v>69</v>
      </c>
      <c r="H15" s="5">
        <v>0</v>
      </c>
      <c r="I15" s="16" t="s">
        <v>70</v>
      </c>
      <c r="J15" s="9">
        <v>32</v>
      </c>
    </row>
    <row r="16" spans="1:10" ht="34.5" customHeight="1">
      <c r="A16" s="16" t="s">
        <v>71</v>
      </c>
      <c r="B16" s="17">
        <v>1</v>
      </c>
      <c r="C16" s="16" t="s">
        <v>72</v>
      </c>
      <c r="D16" s="1">
        <v>0</v>
      </c>
      <c r="E16" s="16" t="s">
        <v>73</v>
      </c>
      <c r="F16" s="2">
        <v>0</v>
      </c>
      <c r="G16" s="16" t="s">
        <v>74</v>
      </c>
      <c r="H16" s="5">
        <v>0</v>
      </c>
      <c r="I16" s="16" t="s">
        <v>75</v>
      </c>
      <c r="J16" s="9">
        <v>41</v>
      </c>
    </row>
    <row r="17" spans="1:10" ht="35.25" customHeight="1">
      <c r="A17" s="16" t="s">
        <v>76</v>
      </c>
      <c r="B17" s="17">
        <v>2</v>
      </c>
      <c r="C17" s="16" t="s">
        <v>77</v>
      </c>
      <c r="D17" s="1">
        <v>5</v>
      </c>
      <c r="E17" s="16" t="s">
        <v>78</v>
      </c>
      <c r="F17" s="2">
        <v>0</v>
      </c>
      <c r="G17" s="16" t="s">
        <v>79</v>
      </c>
      <c r="H17" s="5">
        <v>0</v>
      </c>
      <c r="I17" s="16" t="s">
        <v>80</v>
      </c>
      <c r="J17" s="9">
        <v>41</v>
      </c>
    </row>
    <row r="18" spans="1:10" ht="31.5" customHeight="1">
      <c r="A18" s="16" t="s">
        <v>81</v>
      </c>
      <c r="B18" s="17">
        <v>0</v>
      </c>
      <c r="C18" s="16" t="s">
        <v>82</v>
      </c>
      <c r="D18" s="1">
        <v>0</v>
      </c>
      <c r="E18" s="16" t="s">
        <v>83</v>
      </c>
      <c r="F18" s="2">
        <v>78</v>
      </c>
      <c r="G18" s="16" t="s">
        <v>84</v>
      </c>
      <c r="H18" s="5">
        <v>0</v>
      </c>
      <c r="I18" s="16" t="s">
        <v>85</v>
      </c>
      <c r="J18" s="9">
        <v>32</v>
      </c>
    </row>
    <row r="19" spans="1:10" ht="32.25" customHeight="1">
      <c r="A19" s="16" t="s">
        <v>86</v>
      </c>
      <c r="B19" s="17">
        <v>70</v>
      </c>
      <c r="C19" s="16" t="s">
        <v>87</v>
      </c>
      <c r="D19" s="1">
        <v>0</v>
      </c>
      <c r="E19" s="16" t="s">
        <v>88</v>
      </c>
      <c r="F19" s="2">
        <v>93</v>
      </c>
      <c r="G19" s="16" t="s">
        <v>89</v>
      </c>
      <c r="H19" s="5">
        <v>0</v>
      </c>
      <c r="I19" s="16" t="s">
        <v>90</v>
      </c>
      <c r="J19" s="9">
        <v>32</v>
      </c>
    </row>
    <row r="20" spans="1:10" ht="29.25" customHeight="1">
      <c r="A20" s="16" t="s">
        <v>91</v>
      </c>
      <c r="B20" s="17">
        <v>120</v>
      </c>
      <c r="C20" s="16" t="s">
        <v>92</v>
      </c>
      <c r="D20" s="1">
        <v>0</v>
      </c>
      <c r="E20" s="16" t="s">
        <v>93</v>
      </c>
      <c r="F20" s="2">
        <v>1</v>
      </c>
      <c r="G20" s="16" t="s">
        <v>94</v>
      </c>
      <c r="H20" s="5">
        <v>0</v>
      </c>
      <c r="I20" s="16" t="s">
        <v>95</v>
      </c>
      <c r="J20" s="9">
        <v>1</v>
      </c>
    </row>
    <row r="21" spans="1:10" ht="30.75" customHeight="1">
      <c r="A21" s="16" t="s">
        <v>96</v>
      </c>
      <c r="B21" s="17">
        <v>270</v>
      </c>
      <c r="C21" s="16" t="s">
        <v>97</v>
      </c>
      <c r="D21" s="1">
        <v>0</v>
      </c>
      <c r="E21" s="16" t="s">
        <v>98</v>
      </c>
      <c r="F21" s="2">
        <v>0</v>
      </c>
      <c r="G21" s="16" t="s">
        <v>99</v>
      </c>
      <c r="H21" s="5">
        <v>0</v>
      </c>
      <c r="I21" s="16" t="s">
        <v>100</v>
      </c>
      <c r="J21" s="9">
        <v>8</v>
      </c>
    </row>
    <row r="22" spans="1:10" ht="35.25" customHeight="1">
      <c r="A22" s="16" t="s">
        <v>101</v>
      </c>
      <c r="B22" s="17">
        <v>20</v>
      </c>
      <c r="C22" s="16" t="s">
        <v>102</v>
      </c>
      <c r="D22" s="1">
        <v>21</v>
      </c>
      <c r="E22" s="16" t="s">
        <v>103</v>
      </c>
      <c r="F22" s="2">
        <v>3</v>
      </c>
      <c r="G22" s="16" t="s">
        <v>104</v>
      </c>
      <c r="H22" s="5">
        <v>0</v>
      </c>
      <c r="I22" s="16" t="s">
        <v>10</v>
      </c>
      <c r="J22" s="9">
        <v>0</v>
      </c>
    </row>
    <row r="23" spans="1:10" ht="34.5" customHeight="1">
      <c r="A23" s="16" t="s">
        <v>105</v>
      </c>
      <c r="B23" s="17">
        <v>24</v>
      </c>
      <c r="C23" s="16" t="s">
        <v>106</v>
      </c>
      <c r="D23" s="1">
        <v>3</v>
      </c>
      <c r="E23" s="16" t="s">
        <v>107</v>
      </c>
      <c r="F23" s="2">
        <v>0</v>
      </c>
      <c r="G23" s="16" t="s">
        <v>108</v>
      </c>
      <c r="H23" s="5">
        <v>25</v>
      </c>
      <c r="I23" s="16" t="s">
        <v>109</v>
      </c>
      <c r="J23" s="9">
        <v>5</v>
      </c>
    </row>
    <row r="24" spans="1:10" ht="27.75" customHeight="1">
      <c r="A24" s="16" t="s">
        <v>110</v>
      </c>
      <c r="B24" s="17">
        <v>0</v>
      </c>
      <c r="C24" s="16" t="s">
        <v>111</v>
      </c>
      <c r="D24" s="1">
        <v>24</v>
      </c>
      <c r="E24" s="16" t="s">
        <v>112</v>
      </c>
      <c r="F24" s="2">
        <v>0</v>
      </c>
      <c r="G24" s="16" t="s">
        <v>113</v>
      </c>
      <c r="H24" s="5">
        <v>40</v>
      </c>
      <c r="I24" s="16" t="s">
        <v>114</v>
      </c>
      <c r="J24" s="9">
        <v>2</v>
      </c>
    </row>
    <row r="25" spans="1:10" ht="28.5" customHeight="1">
      <c r="A25" s="16" t="s">
        <v>115</v>
      </c>
      <c r="B25" s="17">
        <v>3</v>
      </c>
      <c r="C25" s="16" t="s">
        <v>116</v>
      </c>
      <c r="D25" s="1">
        <v>0</v>
      </c>
      <c r="E25" s="16" t="s">
        <v>117</v>
      </c>
      <c r="F25" s="2">
        <v>0</v>
      </c>
      <c r="G25" s="16" t="s">
        <v>118</v>
      </c>
      <c r="H25" s="5">
        <v>40</v>
      </c>
      <c r="I25" s="16" t="s">
        <v>119</v>
      </c>
      <c r="J25" s="9">
        <v>5</v>
      </c>
    </row>
    <row r="26" spans="1:10" ht="30.75" customHeight="1">
      <c r="A26" s="16" t="s">
        <v>120</v>
      </c>
      <c r="B26" s="17">
        <v>0</v>
      </c>
      <c r="C26" s="16" t="s">
        <v>121</v>
      </c>
      <c r="D26" s="1">
        <v>0</v>
      </c>
      <c r="E26" s="16" t="s">
        <v>122</v>
      </c>
      <c r="F26" s="2">
        <v>0</v>
      </c>
      <c r="G26" s="16" t="s">
        <v>123</v>
      </c>
      <c r="H26" s="5">
        <v>2</v>
      </c>
      <c r="I26" s="16" t="s">
        <v>124</v>
      </c>
      <c r="J26" s="9">
        <v>5</v>
      </c>
    </row>
    <row r="27" spans="1:10" ht="27.75" customHeight="1">
      <c r="A27" s="16" t="s">
        <v>125</v>
      </c>
      <c r="B27" s="4">
        <v>0</v>
      </c>
      <c r="C27" s="16"/>
      <c r="D27" s="1"/>
      <c r="E27" s="18"/>
      <c r="F27" s="2"/>
      <c r="G27" s="16" t="s">
        <v>126</v>
      </c>
      <c r="H27" s="5">
        <v>0</v>
      </c>
      <c r="I27" s="16" t="s">
        <v>127</v>
      </c>
      <c r="J27" s="9">
        <v>0</v>
      </c>
    </row>
    <row r="28" spans="1:10" ht="18.75">
      <c r="A28" s="16" t="s">
        <v>121</v>
      </c>
      <c r="B28" s="19"/>
      <c r="C28" s="16"/>
      <c r="D28" s="1"/>
      <c r="E28" s="16"/>
      <c r="F28" s="2"/>
      <c r="G28" s="16" t="s">
        <v>128</v>
      </c>
      <c r="H28" s="5">
        <v>0</v>
      </c>
      <c r="I28" s="16" t="s">
        <v>129</v>
      </c>
      <c r="J28" s="5">
        <v>1</v>
      </c>
    </row>
    <row r="29" spans="1:10" ht="32.25" customHeight="1">
      <c r="A29" s="11"/>
      <c r="B29" s="11"/>
      <c r="C29" s="11"/>
      <c r="D29" s="11"/>
      <c r="E29" s="11"/>
      <c r="F29" s="11"/>
      <c r="G29" s="16" t="s">
        <v>130</v>
      </c>
      <c r="H29" s="5">
        <v>0</v>
      </c>
      <c r="I29" s="16" t="s">
        <v>131</v>
      </c>
      <c r="J29" s="5">
        <v>3</v>
      </c>
    </row>
    <row r="30" spans="1:10" ht="29.25" customHeight="1">
      <c r="A30" s="11"/>
      <c r="B30" s="11"/>
      <c r="C30" s="11"/>
      <c r="D30" s="11"/>
      <c r="E30" s="11"/>
      <c r="F30" s="11"/>
      <c r="G30" s="16" t="s">
        <v>132</v>
      </c>
      <c r="H30" s="5">
        <v>0</v>
      </c>
      <c r="I30" s="16" t="s">
        <v>133</v>
      </c>
      <c r="J30" s="5">
        <v>1</v>
      </c>
    </row>
    <row r="31" spans="1:10" ht="29.25" customHeight="1">
      <c r="A31" s="11"/>
      <c r="B31" s="11"/>
      <c r="C31" s="11"/>
      <c r="D31" s="11"/>
      <c r="E31" s="11"/>
      <c r="F31" s="11"/>
      <c r="G31" s="16" t="s">
        <v>134</v>
      </c>
      <c r="H31" s="5">
        <v>6</v>
      </c>
      <c r="I31" s="16" t="s">
        <v>135</v>
      </c>
      <c r="J31" s="5">
        <v>1</v>
      </c>
    </row>
    <row r="32" spans="1:10" ht="18.75">
      <c r="A32" s="11"/>
      <c r="B32" s="11"/>
      <c r="C32" s="11"/>
      <c r="D32" s="11"/>
      <c r="E32" s="11"/>
      <c r="F32" s="11"/>
      <c r="G32" s="16" t="s">
        <v>136</v>
      </c>
      <c r="H32" s="5">
        <v>0</v>
      </c>
      <c r="I32" s="16" t="s">
        <v>137</v>
      </c>
      <c r="J32" s="5">
        <v>1</v>
      </c>
    </row>
    <row r="33" spans="1:10" ht="24.75" customHeight="1">
      <c r="A33" s="11"/>
      <c r="B33" s="11"/>
      <c r="C33" s="11"/>
      <c r="D33" s="11"/>
      <c r="E33" s="11"/>
      <c r="F33" s="11"/>
      <c r="G33" s="16" t="s">
        <v>138</v>
      </c>
      <c r="H33" s="5">
        <v>0</v>
      </c>
      <c r="I33" s="16" t="s">
        <v>139</v>
      </c>
      <c r="J33" s="5">
        <v>1</v>
      </c>
    </row>
    <row r="34" spans="1:10" ht="25.5" customHeight="1">
      <c r="A34" s="11"/>
      <c r="B34" s="11"/>
      <c r="C34" s="11"/>
      <c r="D34" s="11"/>
      <c r="E34" s="11"/>
      <c r="F34" s="11"/>
      <c r="G34" s="16" t="s">
        <v>140</v>
      </c>
      <c r="H34" s="5">
        <v>0</v>
      </c>
      <c r="I34" s="16" t="s">
        <v>141</v>
      </c>
      <c r="J34" s="5">
        <v>3</v>
      </c>
    </row>
    <row r="35" spans="1:10" ht="36" customHeight="1">
      <c r="A35" s="11"/>
      <c r="B35" s="11"/>
      <c r="C35" s="11"/>
      <c r="D35" s="11"/>
      <c r="E35" s="11"/>
      <c r="F35" s="11"/>
      <c r="G35" s="16" t="s">
        <v>142</v>
      </c>
      <c r="H35" s="5">
        <v>0</v>
      </c>
      <c r="I35" s="16" t="s">
        <v>143</v>
      </c>
      <c r="J35" s="5">
        <v>2</v>
      </c>
    </row>
    <row r="36" spans="1:10" ht="29.25" customHeight="1">
      <c r="A36" s="11"/>
      <c r="B36" s="11"/>
      <c r="C36" s="11"/>
      <c r="D36" s="11"/>
      <c r="E36" s="11"/>
      <c r="F36" s="11"/>
      <c r="G36" s="16" t="s">
        <v>144</v>
      </c>
      <c r="H36" s="5">
        <v>0</v>
      </c>
      <c r="I36" s="16" t="s">
        <v>145</v>
      </c>
      <c r="J36" s="5">
        <v>1</v>
      </c>
    </row>
    <row r="37" spans="1:10" ht="36" customHeight="1">
      <c r="A37" s="11"/>
      <c r="B37" s="11"/>
      <c r="C37" s="11"/>
      <c r="D37" s="11"/>
      <c r="E37" s="11"/>
      <c r="F37" s="11"/>
      <c r="G37" s="16" t="s">
        <v>146</v>
      </c>
      <c r="H37" s="5">
        <v>0</v>
      </c>
      <c r="I37" s="16" t="s">
        <v>147</v>
      </c>
      <c r="J37" s="5">
        <v>0</v>
      </c>
    </row>
    <row r="38" spans="1:10" ht="18.75">
      <c r="A38" s="11"/>
      <c r="B38" s="11"/>
      <c r="C38" s="11"/>
      <c r="D38" s="11"/>
      <c r="E38" s="11"/>
      <c r="F38" s="11"/>
      <c r="G38" s="16" t="s">
        <v>148</v>
      </c>
      <c r="H38" s="5">
        <v>0</v>
      </c>
      <c r="I38" s="16"/>
      <c r="J38" s="5"/>
    </row>
    <row r="39" spans="1:10" ht="30" customHeight="1">
      <c r="A39" s="11"/>
      <c r="B39" s="11"/>
      <c r="C39" s="11"/>
      <c r="D39" s="11"/>
      <c r="E39" s="11"/>
      <c r="F39" s="11"/>
      <c r="G39" s="16" t="s">
        <v>149</v>
      </c>
      <c r="H39" s="5">
        <v>216</v>
      </c>
      <c r="I39" s="16"/>
      <c r="J39" s="5"/>
    </row>
    <row r="40" spans="1:10" ht="18.75">
      <c r="A40" s="11"/>
      <c r="B40" s="11"/>
      <c r="C40" s="11"/>
      <c r="D40" s="11"/>
      <c r="E40" s="11"/>
      <c r="F40" s="11"/>
      <c r="G40" s="16" t="s">
        <v>150</v>
      </c>
      <c r="H40" s="5">
        <v>190</v>
      </c>
      <c r="I40" s="16"/>
      <c r="J40" s="5"/>
    </row>
    <row r="41" spans="1:10" ht="18.75">
      <c r="A41" s="11"/>
      <c r="B41" s="11"/>
      <c r="C41" s="11"/>
      <c r="D41" s="11"/>
      <c r="E41" s="11"/>
      <c r="F41" s="11"/>
      <c r="G41" s="16" t="s">
        <v>121</v>
      </c>
      <c r="H41" s="5"/>
      <c r="I41" s="16"/>
      <c r="J4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I11" sqref="I11"/>
    </sheetView>
  </sheetViews>
  <sheetFormatPr defaultRowHeight="15"/>
  <cols>
    <col min="1" max="1" width="16" customWidth="1"/>
    <col min="2" max="2" width="9.140625" style="28"/>
    <col min="3" max="3" width="14" customWidth="1"/>
    <col min="4" max="4" width="9.140625" style="28"/>
    <col min="5" max="5" width="12.85546875" customWidth="1"/>
    <col min="6" max="6" width="9.140625" style="28"/>
    <col min="7" max="7" width="14.42578125" customWidth="1"/>
    <col min="8" max="8" width="9.140625" style="28"/>
    <col min="9" max="9" width="12.42578125" customWidth="1"/>
    <col min="10" max="10" width="9.140625" style="28"/>
  </cols>
  <sheetData>
    <row r="1" spans="1:10" ht="22.5">
      <c r="A1" s="231" t="s">
        <v>152</v>
      </c>
      <c r="B1" s="232"/>
      <c r="C1" s="232"/>
      <c r="D1" s="232"/>
      <c r="E1" s="232"/>
      <c r="F1" s="232"/>
      <c r="G1" s="232"/>
      <c r="H1" s="232"/>
      <c r="I1" s="232"/>
      <c r="J1" s="233"/>
    </row>
    <row r="2" spans="1:10" ht="36">
      <c r="A2" s="20" t="s">
        <v>0</v>
      </c>
      <c r="B2" s="29" t="s">
        <v>1</v>
      </c>
      <c r="C2" s="20" t="s">
        <v>2</v>
      </c>
      <c r="D2" s="29" t="s">
        <v>1</v>
      </c>
      <c r="E2" s="20" t="s">
        <v>3</v>
      </c>
      <c r="F2" s="29" t="s">
        <v>1</v>
      </c>
      <c r="G2" s="20" t="s">
        <v>4</v>
      </c>
      <c r="H2" s="29" t="s">
        <v>1</v>
      </c>
      <c r="I2" s="20" t="s">
        <v>5</v>
      </c>
      <c r="J2" s="26" t="s">
        <v>1</v>
      </c>
    </row>
    <row r="3" spans="1:10" ht="28.5">
      <c r="A3" s="20" t="s">
        <v>6</v>
      </c>
      <c r="B3" s="27">
        <f>[1]نايين!B3+[1]مباركه!B3+[1]گلپايگان!B3+[1]فلاورجان!B3+'[1]تيران وكرون'!B3+'[1]بوئين ومياندشت'!B3+[1]دهاقان!B3+[1]چادگان!B3+[1]شهرضا!B3+[1]فريدن!B3+[1]خور!B3+'[1]خميني شهر'!B3+[1]سميرم!B3+[1]لنجان!B3+[1]فريدونشهر!B3+[1]نطنز!B3+'[1]نجف اباد'!B3+'[1]شاهين شهر'!B3+[1]كاشان!B3+[1]خوانسار!B3+[1]برخوار!B3+[1]اردستان!B3+[1]اران!B3+[1]اصفهان!B3</f>
        <v>96</v>
      </c>
      <c r="C3" s="20" t="s">
        <v>7</v>
      </c>
      <c r="D3" s="27">
        <f>[1]نايين!D3+[1]مباركه!D3+[1]گلپايگان!D3+[1]فلاورجان!D3+'[1]تيران وكرون'!D3+'[1]بوئين ومياندشت'!D3+[1]دهاقان!D3+[1]چادگان!D3+[1]شهرضا!D3+[1]فريدن!D3+[1]خور!D3+'[1]خميني شهر'!D3+[1]سميرم!D3+[1]لنجان!D3+[1]فريدونشهر!D3+[1]نطنز!D3+'[1]نجف اباد'!D3+'[1]شاهين شهر'!D3+[1]كاشان!D3+[1]خوانسار!D3+[1]برخوار!D3+[1]اردستان!D3+[1]اران!D3+[1]اصفهان!D3</f>
        <v>26</v>
      </c>
      <c r="E3" s="20" t="s">
        <v>8</v>
      </c>
      <c r="F3" s="32">
        <f>[1]نايين!F3+[1]مباركه!F3+[1]گلپايگان!F3+[1]فلاورجان!F3+'[1]تيران وكرون'!F3+'[1]بوئين ومياندشت'!F3+[1]دهاقان!F3+[1]چادگان!F3+[1]شهرضا!F3+[1]فريدن!F3+[1]خور!F3+'[1]خميني شهر'!F3+[1]سميرم!F3+[1]لنجان!F3+[1]فريدونشهر!F3+[1]نطنز!F3+'[1]نجف اباد'!F3+'[1]شاهين شهر'!F3+[1]كاشان!F3+[1]خوانسار!F3+[1]برخوار!F3+[1]اردستان!F3+[1]اران!F3+[1]اصفهان!F3</f>
        <v>29</v>
      </c>
      <c r="G3" s="20" t="s">
        <v>9</v>
      </c>
      <c r="H3" s="27">
        <f>[1]نايين!H3+[1]مباركه!H3+[1]گلپايگان!H3+[1]فلاورجان!H3+'[1]تيران وكرون'!H3+'[1]بوئين ومياندشت'!H3+[1]دهاقان!H3+[1]چادگان!H3+[1]شهرضا!H3+[1]فريدن!H3+[1]خور!H3+'[1]خميني شهر'!H3+[1]سميرم!H3+[1]لنجان!H3+[1]فريدونشهر!H3+[1]نطنز!H3+'[1]نجف اباد'!H3+'[1]شاهين شهر'!H3+[1]كاشان!H3+[1]خوانسار!H3+[1]برخوار!H3+[1]اردستان!H3+[1]اران!H3+[1]اصفهان!H3</f>
        <v>91</v>
      </c>
      <c r="I3" s="20" t="s">
        <v>10</v>
      </c>
      <c r="J3" s="27">
        <f>[1]نايين!J3+[1]مباركه!J3+[1]گلپايگان!J3+[1]فلاورجان!J3+'[1]تيران وكرون'!J3+'[1]بوئين ومياندشت'!J3+[1]دهاقان!J3+[1]چادگان!J3+[1]شهرضا!J3+[1]فريدن!J3+[1]خور!J3+'[1]خميني شهر'!J3+[1]سميرم!J3+[1]لنجان!J3+[1]فريدونشهر!J3+[1]نطنز!J3+'[1]نجف اباد'!J3+'[1]شاهين شهر'!J3+[1]كاشان!J3+[1]خوانسار!J3+[1]برخوار!J3+[1]اردستان!J3+[1]اران!J3+[1]اصفهان!J3</f>
        <v>740</v>
      </c>
    </row>
    <row r="4" spans="1:10">
      <c r="A4" s="20" t="s">
        <v>11</v>
      </c>
      <c r="B4" s="27">
        <f>[1]نايين!B4+[1]مباركه!B4+[1]گلپايگان!B4+[1]فلاورجان!B4+'[1]تيران وكرون'!B4+'[1]بوئين ومياندشت'!B4+[1]دهاقان!B4+[1]چادگان!B4+[1]شهرضا!B4+[1]فريدن!B4+[1]خور!B4+'[1]خميني شهر'!B4+[1]سميرم!B4+[1]لنجان!B4+[1]فريدونشهر!B4+[1]نطنز!B4+'[1]نجف اباد'!B4+'[1]شاهين شهر'!B4+[1]كاشان!B4+[1]خوانسار!B4+[1]برخوار!B4+[1]اردستان!B4+[1]اران!B4+[1]اصفهان!B4</f>
        <v>11</v>
      </c>
      <c r="C4" s="20" t="s">
        <v>12</v>
      </c>
      <c r="D4" s="27">
        <f>[1]نايين!D4+[1]مباركه!D4+[1]گلپايگان!D4+[1]فلاورجان!D4+'[1]تيران وكرون'!D4+'[1]بوئين ومياندشت'!D4+[1]دهاقان!D4+[1]چادگان!D4+[1]شهرضا!D4+[1]فريدن!D4+[1]خور!D4+'[1]خميني شهر'!D4+[1]سميرم!D4+[1]لنجان!D4+[1]فريدونشهر!D4+[1]نطنز!D4+'[1]نجف اباد'!D4+'[1]شاهين شهر'!D4+[1]كاشان!D4+[1]خوانسار!D4+[1]برخوار!D4+[1]اردستان!D4+[1]اران!D4+[1]اصفهان!D4</f>
        <v>13</v>
      </c>
      <c r="E4" s="20" t="s">
        <v>13</v>
      </c>
      <c r="F4" s="27">
        <f>[1]نايين!F4+[1]مباركه!F4+[1]گلپايگان!F4+[1]فلاورجان!F4+'[1]تيران وكرون'!F4+'[1]بوئين ومياندشت'!F4+[1]دهاقان!F4+[1]چادگان!F4+[1]شهرضا!F4+[1]فريدن!F4+[1]خور!F4+'[1]خميني شهر'!F4+[1]سميرم!F4+[1]لنجان!F4+[1]فريدونشهر!F4+[1]نطنز!F4+'[1]نجف اباد'!F4+'[1]شاهين شهر'!F4+[1]كاشان!F4+[1]خوانسار!F4+[1]برخوار!F4+[1]اردستان!F4+[1]اران!F4+[1]اصفهان!F4</f>
        <v>90</v>
      </c>
      <c r="G4" s="20" t="s">
        <v>14</v>
      </c>
      <c r="H4" s="27">
        <f>[1]نايين!H4+[1]مباركه!H4+[1]گلپايگان!H4+[1]فلاورجان!H4+'[1]تيران وكرون'!H4+'[1]بوئين ومياندشت'!H4+[1]دهاقان!H4+[1]چادگان!H4+[1]شهرضا!H4+[1]فريدن!H4+[1]خور!H4+'[1]خميني شهر'!H4+[1]سميرم!H4+[1]لنجان!H4+[1]فريدونشهر!H4+[1]نطنز!H4+'[1]نجف اباد'!H4+'[1]شاهين شهر'!H4+[1]كاشان!H4+[1]خوانسار!H4+[1]برخوار!H4+[1]اردستان!H4+[1]اران!H4+[1]اصفهان!H4</f>
        <v>0</v>
      </c>
      <c r="I4" s="20" t="s">
        <v>15</v>
      </c>
      <c r="J4" s="27">
        <f>[1]نايين!J4+[1]مباركه!J4+[1]گلپايگان!J4+[1]فلاورجان!J4+'[1]تيران وكرون'!J4+'[1]بوئين ومياندشت'!J4+[1]دهاقان!J4+[1]چادگان!J4+[1]شهرضا!J4+[1]فريدن!J4+[1]خور!J4+'[1]خميني شهر'!J4+[1]سميرم!J4+[1]لنجان!J4+[1]فريدونشهر!J4+[1]نطنز!J4+'[1]نجف اباد'!J4+'[1]شاهين شهر'!J4+[1]كاشان!J4+[1]خوانسار!J4+[1]برخوار!J4+[1]اردستان!J4+[1]اران!J4+[1]اصفهان!J4</f>
        <v>83</v>
      </c>
    </row>
    <row r="5" spans="1:10">
      <c r="A5" s="20" t="s">
        <v>16</v>
      </c>
      <c r="B5" s="27">
        <f>[1]نايين!B5+[1]مباركه!B5+[1]گلپايگان!B5+[1]فلاورجان!B5+'[1]تيران وكرون'!B5+'[1]بوئين ومياندشت'!B5+[1]دهاقان!B5+[1]چادگان!B5+[1]شهرضا!B5+[1]فريدن!B5+[1]خور!B5+'[1]خميني شهر'!B5+[1]سميرم!B5+[1]لنجان!B5+[1]فريدونشهر!B5+[1]نطنز!B5+'[1]نجف اباد'!B5+'[1]شاهين شهر'!B5+[1]كاشان!B5+[1]خوانسار!B5+[1]برخوار!B5+[1]اردستان!B5+[1]اران!B5+[1]اصفهان!B5</f>
        <v>16987</v>
      </c>
      <c r="C5" s="20" t="s">
        <v>153</v>
      </c>
      <c r="D5" s="27">
        <f>[1]نايين!D5+[1]مباركه!D5+[1]گلپايگان!D5+[1]فلاورجان!D5+'[1]تيران وكرون'!D5+'[1]بوئين ومياندشت'!D5+[1]دهاقان!D5+[1]چادگان!D5+[1]شهرضا!D5+[1]فريدن!D5+[1]خور!D5+'[1]خميني شهر'!D5+[1]سميرم!D5+[1]لنجان!D5+[1]فريدونشهر!D5+[1]نطنز!D5+'[1]نجف اباد'!D5+'[1]شاهين شهر'!D5+[1]كاشان!D5+[1]خوانسار!D5+[1]برخوار!D5+[1]اردستان!D5+[1]اران!D5+[1]اصفهان!D5</f>
        <v>264</v>
      </c>
      <c r="E5" s="20" t="s">
        <v>18</v>
      </c>
      <c r="F5" s="27">
        <f>[1]نايين!F5+[1]مباركه!F5+[1]گلپايگان!F5+[1]فلاورجان!F5+'[1]تيران وكرون'!F5+'[1]بوئين ومياندشت'!F5+[1]دهاقان!F5+[1]چادگان!F5+[1]شهرضا!F5+[1]فريدن!F5+[1]خور!F5+'[1]خميني شهر'!F5+[1]سميرم!F5+[1]لنجان!F5+[1]فريدونشهر!F5+[1]نطنز!F5+'[1]نجف اباد'!F5+'[1]شاهين شهر'!F5+[1]كاشان!F5+[1]خوانسار!F5+[1]برخوار!F5+[1]اردستان!F5+[1]اران!F5+[1]اصفهان!F5</f>
        <v>0</v>
      </c>
      <c r="G5" s="20" t="s">
        <v>19</v>
      </c>
      <c r="H5" s="27">
        <f>[1]نايين!H5+[1]مباركه!H5+[1]گلپايگان!H5+[1]فلاورجان!H5+'[1]تيران وكرون'!H5+'[1]بوئين ومياندشت'!H5+[1]دهاقان!H5+[1]چادگان!H5+[1]شهرضا!H5+[1]فريدن!H5+[1]خور!H5+'[1]خميني شهر'!H5+[1]سميرم!H5+[1]لنجان!H5+[1]فريدونشهر!H5+[1]نطنز!H5+'[1]نجف اباد'!H5+'[1]شاهين شهر'!H5+[1]كاشان!H5+[1]خوانسار!H5+[1]برخوار!H5+[1]اردستان!H5+[1]اران!H5+[1]اصفهان!H5</f>
        <v>221</v>
      </c>
      <c r="I5" s="20" t="s">
        <v>20</v>
      </c>
      <c r="J5" s="27">
        <f>[1]نايين!J5+[1]مباركه!J5+[1]گلپايگان!J5+[1]فلاورجان!J5+'[1]تيران وكرون'!J5+'[1]بوئين ومياندشت'!J5+[1]دهاقان!J5+[1]چادگان!J5+[1]شهرضا!J5+[1]فريدن!J5+[1]خور!J5+'[1]خميني شهر'!J5+[1]سميرم!J5+[1]لنجان!J5+[1]فريدونشهر!J5+[1]نطنز!J5+'[1]نجف اباد'!J5+'[1]شاهين شهر'!J5+[1]كاشان!J5+[1]خوانسار!J5+[1]برخوار!J5+[1]اردستان!J5+[1]اران!J5+[1]اصفهان!J5</f>
        <v>7</v>
      </c>
    </row>
    <row r="6" spans="1:10">
      <c r="A6" s="20" t="s">
        <v>21</v>
      </c>
      <c r="B6" s="27">
        <f>[1]نايين!B6+[1]مباركه!B6+[1]گلپايگان!B6+[1]فلاورجان!B6+'[1]تيران وكرون'!B6+'[1]بوئين ومياندشت'!B6+[1]دهاقان!B6+[1]چادگان!B6+[1]شهرضا!B6+[1]فريدن!B6+[1]خور!B6+'[1]خميني شهر'!B6+[1]سميرم!B6+[1]لنجان!B6+[1]فريدونشهر!B6+[1]نطنز!B6+'[1]نجف اباد'!B6+'[1]شاهين شهر'!B6+[1]كاشان!B6+[1]خوانسار!B6+[1]برخوار!B6+[1]اردستان!B6+[1]اران!B6+[1]اصفهان!B6</f>
        <v>179</v>
      </c>
      <c r="C6" s="20" t="s">
        <v>154</v>
      </c>
      <c r="D6" s="27">
        <f>[1]نايين!D6+[1]مباركه!D6+[1]گلپايگان!D6+[1]فلاورجان!D6+'[1]تيران وكرون'!D6+'[1]بوئين ومياندشت'!D6+[1]دهاقان!D6+[1]چادگان!D6+[1]شهرضا!D6+[1]فريدن!D6+[1]خور!D6+'[1]خميني شهر'!D6+[1]سميرم!D6+[1]لنجان!D6+[1]فريدونشهر!D6+[1]نطنز!D6+'[1]نجف اباد'!D6+'[1]شاهين شهر'!D6+[1]كاشان!D6+[1]خوانسار!D6+[1]برخوار!D6+[1]اردستان!D6+[1]اران!D6+[1]اصفهان!D6</f>
        <v>79</v>
      </c>
      <c r="E6" s="20" t="s">
        <v>23</v>
      </c>
      <c r="F6" s="27">
        <f>[1]نايين!F6+[1]مباركه!F6+[1]گلپايگان!F6+[1]فلاورجان!F6+'[1]تيران وكرون'!F6+'[1]بوئين ومياندشت'!F6+[1]دهاقان!F6+[1]چادگان!F6+[1]شهرضا!F6+[1]فريدن!F6+[1]خور!F6+'[1]خميني شهر'!F6+[1]سميرم!F6+[1]لنجان!F6+[1]فريدونشهر!F6+[1]نطنز!F6+'[1]نجف اباد'!F6+'[1]شاهين شهر'!F6+[1]كاشان!F6+[1]خوانسار!F6+[1]برخوار!F6+[1]اردستان!F6+[1]اران!F6+[1]اصفهان!F6</f>
        <v>294</v>
      </c>
      <c r="G6" s="20" t="s">
        <v>24</v>
      </c>
      <c r="H6" s="27">
        <f>[1]نايين!H6+[1]مباركه!H6+[1]گلپايگان!H6+[1]فلاورجان!H6+'[1]تيران وكرون'!H6+'[1]بوئين ومياندشت'!H6+[1]دهاقان!H6+[1]چادگان!H6+[1]شهرضا!H6+[1]فريدن!H6+[1]خور!H6+'[1]خميني شهر'!H6+[1]سميرم!H6+[1]لنجان!H6+[1]فريدونشهر!H6+[1]نطنز!H6+'[1]نجف اباد'!H6+'[1]شاهين شهر'!H6+[1]كاشان!H6+[1]خوانسار!H6+[1]برخوار!H6+[1]اردستان!H6+[1]اران!H6+[1]اصفهان!H6</f>
        <v>655</v>
      </c>
      <c r="I6" s="20" t="s">
        <v>25</v>
      </c>
      <c r="J6" s="27">
        <f>[1]نايين!J6+[1]مباركه!J6+[1]گلپايگان!J6+[1]فلاورجان!J6+'[1]تيران وكرون'!J6+'[1]بوئين ومياندشت'!J6+[1]دهاقان!J6+[1]چادگان!J6+[1]شهرضا!J6+[1]فريدن!J6+[1]خور!J6+'[1]خميني شهر'!J6+[1]سميرم!J6+[1]لنجان!J6+[1]فريدونشهر!J6+[1]نطنز!J6+'[1]نجف اباد'!J6+'[1]شاهين شهر'!J6+[1]كاشان!J6+[1]خوانسار!J6+[1]برخوار!J6+[1]اردستان!J6+[1]اران!J6+[1]اصفهان!J6</f>
        <v>60</v>
      </c>
    </row>
    <row r="7" spans="1:10">
      <c r="A7" s="20" t="s">
        <v>155</v>
      </c>
      <c r="B7" s="27">
        <f>[1]نايين!B7+[1]مباركه!B7+[1]گلپايگان!B7+[1]فلاورجان!B7+'[1]تيران وكرون'!B7+'[1]بوئين ومياندشت'!B7+[1]دهاقان!B7+[1]چادگان!B7+[1]شهرضا!B7+[1]فريدن!B7+[1]خور!B7+'[1]خميني شهر'!B7+[1]سميرم!B7+[1]لنجان!B7+[1]فريدونشهر!B7+[1]نطنز!B7+'[1]نجف اباد'!B7+'[1]شاهين شهر'!B7+[1]كاشان!B7+[1]خوانسار!B7+[1]برخوار!B7+[1]اردستان!B7+[1]اران!B7+[1]اصفهان!B7</f>
        <v>937</v>
      </c>
      <c r="C7" s="20" t="s">
        <v>27</v>
      </c>
      <c r="D7" s="27">
        <f>[1]نايين!D7+[1]مباركه!D7+[1]گلپايگان!D7+[1]فلاورجان!D7+'[1]تيران وكرون'!D7+'[1]بوئين ومياندشت'!D7+[1]دهاقان!D7+[1]چادگان!D7+[1]شهرضا!D7+[1]فريدن!D7+[1]خور!D7+'[1]خميني شهر'!D7+[1]سميرم!D7+[1]لنجان!D7+[1]فريدونشهر!D7+[1]نطنز!D7+'[1]نجف اباد'!D7+'[1]شاهين شهر'!D7+[1]كاشان!D7+[1]خوانسار!D7+[1]برخوار!D7+[1]اردستان!D7+[1]اران!D7+[1]اصفهان!D7</f>
        <v>36</v>
      </c>
      <c r="E7" s="20" t="s">
        <v>156</v>
      </c>
      <c r="F7" s="27">
        <f>[1]نايين!F7+[1]مباركه!F7+[1]گلپايگان!F7+[1]فلاورجان!F7+'[1]تيران وكرون'!F7+'[1]بوئين ومياندشت'!F7+[1]دهاقان!F7+[1]چادگان!F7+[1]شهرضا!F7+[1]فريدن!F7+[1]خور!F7+'[1]خميني شهر'!F7+[1]سميرم!F7+[1]لنجان!F7+[1]فريدونشهر!F7+[1]نطنز!F7+'[1]نجف اباد'!F7+'[1]شاهين شهر'!F7+[1]كاشان!F7+[1]خوانسار!F7+[1]برخوار!F7+[1]اردستان!F7+[1]اران!F7+[1]اصفهان!F7</f>
        <v>11</v>
      </c>
      <c r="G7" s="20" t="s">
        <v>29</v>
      </c>
      <c r="H7" s="27">
        <f>[1]نايين!H7+[1]مباركه!H7+[1]گلپايگان!H7+[1]فلاورجان!H7+'[1]تيران وكرون'!H7+'[1]بوئين ومياندشت'!H7+[1]دهاقان!H7+[1]چادگان!H7+[1]شهرضا!H7+[1]فريدن!H7+[1]خور!H7+'[1]خميني شهر'!H7+[1]سميرم!H7+[1]لنجان!H7+[1]فريدونشهر!H7+[1]نطنز!H7+'[1]نجف اباد'!H7+'[1]شاهين شهر'!H7+[1]كاشان!H7+[1]خوانسار!H7+[1]برخوار!H7+[1]اردستان!H7+[1]اران!H7+[1]اصفهان!H7</f>
        <v>1</v>
      </c>
      <c r="I7" s="20" t="s">
        <v>30</v>
      </c>
      <c r="J7" s="27">
        <f>[1]نايين!J7+[1]مباركه!J7+[1]گلپايگان!J7+[1]فلاورجان!J7+'[1]تيران وكرون'!J7+'[1]بوئين ومياندشت'!J7+[1]دهاقان!J7+[1]چادگان!J7+[1]شهرضا!J7+[1]فريدن!J7+[1]خور!J7+'[1]خميني شهر'!J7+[1]سميرم!J7+[1]لنجان!J7+[1]فريدونشهر!J7+[1]نطنز!J7+'[1]نجف اباد'!J7+'[1]شاهين شهر'!J7+[1]كاشان!J7+[1]خوانسار!J7+[1]برخوار!J7+[1]اردستان!J7+[1]اران!J7+[1]اصفهان!J7</f>
        <v>8591</v>
      </c>
    </row>
    <row r="8" spans="1:10">
      <c r="A8" s="20" t="s">
        <v>31</v>
      </c>
      <c r="B8" s="27">
        <f>[1]نايين!B8+[1]مباركه!B8+[1]گلپايگان!B8+[1]فلاورجان!B8+'[1]تيران وكرون'!B8+'[1]بوئين ومياندشت'!B8+[1]دهاقان!B8+[1]چادگان!B8+[1]شهرضا!B8+[1]فريدن!B8+[1]خور!B8+'[1]خميني شهر'!B8+[1]سميرم!B8+[1]لنجان!B8+[1]فريدونشهر!B8+[1]نطنز!B8+'[1]نجف اباد'!B8+'[1]شاهين شهر'!B8+[1]كاشان!B8+[1]خوانسار!B8+[1]برخوار!B8+[1]اردستان!B8+[1]اران!B8+[1]اصفهان!B8</f>
        <v>53</v>
      </c>
      <c r="C8" s="20" t="s">
        <v>37</v>
      </c>
      <c r="D8" s="32">
        <f>[1]نايين!D8+[1]مباركه!D8+[1]گلپايگان!D8+[1]فلاورجان!D8+'[1]تيران وكرون'!D8+'[1]بوئين ومياندشت'!D8+[1]دهاقان!D8+[1]چادگان!D8+[1]شهرضا!D8+[1]فريدن!D8+[1]خور!D8+'[1]خميني شهر'!D8+[1]سميرم!D8+[1]لنجان!D8+[1]فريدونشهر!D8+[1]نطنز!D8+'[1]نجف اباد'!D8+'[1]شاهين شهر'!D8+[1]كاشان!D8+[1]خوانسار!D8+[1]برخوار!D8+[1]اردستان!D8+[1]اران!D8+[1]اصفهان!D8</f>
        <v>170</v>
      </c>
      <c r="E8" s="20" t="s">
        <v>157</v>
      </c>
      <c r="F8" s="27">
        <f>[1]نايين!F8+[1]مباركه!F8+[1]گلپايگان!F8+[1]فلاورجان!F8+'[1]تيران وكرون'!F8+'[1]بوئين ومياندشت'!F8+[1]دهاقان!F8+[1]چادگان!F8+[1]شهرضا!F8+[1]فريدن!F8+[1]خور!F8+'[1]خميني شهر'!F8+[1]سميرم!F8+[1]لنجان!F8+[1]فريدونشهر!F8+[1]نطنز!F8+'[1]نجف اباد'!F8+'[1]شاهين شهر'!F8+[1]كاشان!F8+[1]خوانسار!F8+[1]برخوار!F8+[1]اردستان!F8+[1]اران!F8+[1]اصفهان!F8</f>
        <v>3</v>
      </c>
      <c r="G8" s="20" t="s">
        <v>34</v>
      </c>
      <c r="H8" s="27">
        <f>[1]نايين!H8+[1]مباركه!H8+[1]گلپايگان!H8+[1]فلاورجان!H8+'[1]تيران وكرون'!H8+'[1]بوئين ومياندشت'!H8+[1]دهاقان!H8+[1]چادگان!H8+[1]شهرضا!H8+[1]فريدن!H8+[1]خور!H8+'[1]خميني شهر'!H8+[1]سميرم!H8+[1]لنجان!H8+[1]فريدونشهر!H8+[1]نطنز!H8+'[1]نجف اباد'!H8+'[1]شاهين شهر'!H8+[1]كاشان!H8+[1]خوانسار!H8+[1]برخوار!H8+[1]اردستان!H8+[1]اران!H8+[1]اصفهان!H8</f>
        <v>885</v>
      </c>
      <c r="I8" s="20" t="s">
        <v>35</v>
      </c>
      <c r="J8" s="27">
        <f>[1]نايين!J8+[1]مباركه!J8+[1]گلپايگان!J8+[1]فلاورجان!J8+'[1]تيران وكرون'!J8+'[1]بوئين ومياندشت'!J8+[1]دهاقان!J8+[1]چادگان!J8+[1]شهرضا!J8+[1]فريدن!J8+[1]خور!J8+'[1]خميني شهر'!J8+[1]سميرم!J8+[1]لنجان!J8+[1]فريدونشهر!J8+[1]نطنز!J8+'[1]نجف اباد'!J8+'[1]شاهين شهر'!J8+[1]كاشان!J8+[1]خوانسار!J8+[1]برخوار!J8+[1]اردستان!J8+[1]اران!J8+[1]اصفهان!J8</f>
        <v>1137</v>
      </c>
    </row>
    <row r="9" spans="1:10">
      <c r="A9" s="20" t="s">
        <v>36</v>
      </c>
      <c r="B9" s="27">
        <f>[1]نايين!B9+[1]مباركه!B9+[1]گلپايگان!B9+[1]فلاورجان!B9+'[1]تيران وكرون'!B9+'[1]بوئين ومياندشت'!B9+[1]دهاقان!B9+[1]چادگان!B9+[1]شهرضا!B9+[1]فريدن!B9+[1]خور!B9+'[1]خميني شهر'!B9+[1]سميرم!B9+[1]لنجان!B9+[1]فريدونشهر!B9+[1]نطنز!B9+'[1]نجف اباد'!B9+'[1]شاهين شهر'!B9+[1]كاشان!B9+[1]خوانسار!B9+[1]برخوار!B9+[1]اردستان!B9+[1]اران!B9+[1]اصفهان!B9</f>
        <v>317</v>
      </c>
      <c r="C9" s="20" t="s">
        <v>42</v>
      </c>
      <c r="D9" s="27">
        <f>[1]نايين!D9+[1]مباركه!D9+[1]گلپايگان!D9+[1]فلاورجان!D9+'[1]تيران وكرون'!D9+'[1]بوئين ومياندشت'!D9+[1]دهاقان!D9+[1]چادگان!D9+[1]شهرضا!D9+[1]فريدن!D9+[1]خور!D9+'[1]خميني شهر'!D9+[1]سميرم!D9+[1]لنجان!D9+[1]فريدونشهر!D9+[1]نطنز!D9+'[1]نجف اباد'!D9+'[1]شاهين شهر'!D9+[1]كاشان!D9+[1]خوانسار!D9+[1]برخوار!D9+[1]اردستان!D9+[1]اران!D9+[1]اصفهان!D9</f>
        <v>195</v>
      </c>
      <c r="E9" s="20" t="s">
        <v>158</v>
      </c>
      <c r="F9" s="27">
        <f>[1]نايين!F9+[1]مباركه!F9+[1]گلپايگان!F9+[1]فلاورجان!F9+'[1]تيران وكرون'!F9+'[1]بوئين ومياندشت'!F9+[1]دهاقان!F9+[1]چادگان!F9+[1]شهرضا!F9+[1]فريدن!F9+[1]خور!F9+'[1]خميني شهر'!F9+[1]سميرم!F9+[1]لنجان!F9+[1]فريدونشهر!F9+[1]نطنز!F9+'[1]نجف اباد'!F9+'[1]شاهين شهر'!F9+[1]كاشان!F9+[1]خوانسار!F9+[1]برخوار!F9+[1]اردستان!F9+[1]اران!F9+[1]اصفهان!F9</f>
        <v>15</v>
      </c>
      <c r="G9" s="20" t="s">
        <v>39</v>
      </c>
      <c r="H9" s="27">
        <f>[1]نايين!H9+[1]مباركه!H9+[1]گلپايگان!H9+[1]فلاورجان!H9+'[1]تيران وكرون'!H9+'[1]بوئين ومياندشت'!H9+[1]دهاقان!H9+[1]چادگان!H9+[1]شهرضا!H9+[1]فريدن!H9+[1]خور!H9+'[1]خميني شهر'!H9+[1]سميرم!H9+[1]لنجان!H9+[1]فريدونشهر!H9+[1]نطنز!H9+'[1]نجف اباد'!H9+'[1]شاهين شهر'!H9+[1]كاشان!H9+[1]خوانسار!H9+[1]برخوار!H9+[1]اردستان!H9+[1]اران!H9+[1]اصفهان!H9</f>
        <v>446</v>
      </c>
      <c r="I9" s="20" t="s">
        <v>40</v>
      </c>
      <c r="J9" s="27">
        <f>[1]نايين!J9+[1]مباركه!J9+[1]گلپايگان!J9+[1]فلاورجان!J9+'[1]تيران وكرون'!J9+'[1]بوئين ومياندشت'!J9+[1]دهاقان!J9+[1]چادگان!J9+[1]شهرضا!J9+[1]فريدن!J9+[1]خور!J9+'[1]خميني شهر'!J9+[1]سميرم!J9+[1]لنجان!J9+[1]فريدونشهر!J9+[1]نطنز!J9+'[1]نجف اباد'!J9+'[1]شاهين شهر'!J9+[1]كاشان!J9+[1]خوانسار!J9+[1]برخوار!J9+[1]اردستان!J9+[1]اران!J9+[1]اصفهان!J9</f>
        <v>1263</v>
      </c>
    </row>
    <row r="10" spans="1:10">
      <c r="A10" s="20" t="s">
        <v>41</v>
      </c>
      <c r="B10" s="27">
        <f>[1]نايين!B10+[1]مباركه!B10+[1]گلپايگان!B10+[1]فلاورجان!B10+'[1]تيران وكرون'!B10+'[1]بوئين ومياندشت'!B10+[1]دهاقان!B10+[1]چادگان!B10+[1]شهرضا!B10+[1]فريدن!B10+[1]خور!B10+'[1]خميني شهر'!B10+[1]سميرم!B10+[1]لنجان!B10+[1]فريدونشهر!B10+[1]نطنز!B10+'[1]نجف اباد'!B10+'[1]شاهين شهر'!B10+[1]كاشان!B10+[1]خوانسار!B10+[1]برخوار!B10+[1]اردستان!B10+[1]اران!B10+[1]اصفهان!B10</f>
        <v>590</v>
      </c>
      <c r="C10" s="21" t="s">
        <v>159</v>
      </c>
      <c r="D10" s="27">
        <f>[1]نايين!D10+[1]مباركه!D10+[1]گلپايگان!D10+[1]فلاورجان!D10+'[1]تيران وكرون'!D10+'[1]بوئين ومياندشت'!D10+[1]دهاقان!D10+[1]چادگان!D10+[1]شهرضا!D10+[1]فريدن!D10+[1]خور!D10+'[1]خميني شهر'!D10+[1]سميرم!D10+[1]لنجان!D10+[1]فريدونشهر!D10+[1]نطنز!D10+'[1]نجف اباد'!D10+'[1]شاهين شهر'!D10+[1]كاشان!D10+[1]خوانسار!D10+[1]برخوار!D10+[1]اردستان!D10+[1]اران!D10+[1]اصفهان!D10</f>
        <v>37</v>
      </c>
      <c r="E10" s="20" t="s">
        <v>33</v>
      </c>
      <c r="F10" s="27">
        <f>[1]نايين!F10+[1]مباركه!F10+[1]گلپايگان!F10+[1]فلاورجان!F10+'[1]تيران وكرون'!F10+'[1]بوئين ومياندشت'!F10+[1]دهاقان!F10+[1]چادگان!F10+[1]شهرضا!F10+[1]فريدن!F10+[1]خور!F10+'[1]خميني شهر'!F10+[1]سميرم!F10+[1]لنجان!F10+[1]فريدونشهر!F10+[1]نطنز!F10+'[1]نجف اباد'!F10+'[1]شاهين شهر'!F10+[1]كاشان!F10+[1]خوانسار!F10+[1]برخوار!F10+[1]اردستان!F10+[1]اران!F10+[1]اصفهان!F10</f>
        <v>0</v>
      </c>
      <c r="G10" s="20" t="s">
        <v>44</v>
      </c>
      <c r="H10" s="27">
        <f>[1]نايين!H10+[1]مباركه!H10+[1]گلپايگان!H10+[1]فلاورجان!H10+'[1]تيران وكرون'!H10+'[1]بوئين ومياندشت'!H10+[1]دهاقان!H10+[1]چادگان!H10+[1]شهرضا!H10+[1]فريدن!H10+[1]خور!H10+'[1]خميني شهر'!H10+[1]سميرم!H10+[1]لنجان!H10+[1]فريدونشهر!H10+[1]نطنز!H10+'[1]نجف اباد'!H10+'[1]شاهين شهر'!H10+[1]كاشان!H10+[1]خوانسار!H10+[1]برخوار!H10+[1]اردستان!H10+[1]اران!H10+[1]اصفهان!H10</f>
        <v>1</v>
      </c>
      <c r="I10" s="20" t="s">
        <v>45</v>
      </c>
      <c r="J10" s="27">
        <f>[1]نايين!J10+[1]مباركه!J10+[1]گلپايگان!J10+[1]فلاورجان!J10+'[1]تيران وكرون'!J10+'[1]بوئين ومياندشت'!J10+[1]دهاقان!J10+[1]چادگان!J10+[1]شهرضا!J10+[1]فريدن!J10+[1]خور!J10+'[1]خميني شهر'!J10+[1]سميرم!J10+[1]لنجان!J10+[1]فريدونشهر!J10+[1]نطنز!J10+'[1]نجف اباد'!J10+'[1]شاهين شهر'!J10+[1]كاشان!J10+[1]خوانسار!J10+[1]برخوار!J10+[1]اردستان!J10+[1]اران!J10+[1]اصفهان!J10</f>
        <v>193</v>
      </c>
    </row>
    <row r="11" spans="1:10" ht="28.5">
      <c r="A11" s="20" t="s">
        <v>46</v>
      </c>
      <c r="B11" s="27">
        <f>[1]نايين!B11+[1]مباركه!B11+[1]گلپايگان!B11+[1]فلاورجان!B11+'[1]تيران وكرون'!B11+'[1]بوئين ومياندشت'!B11+[1]دهاقان!B11+[1]چادگان!B11+[1]شهرضا!B11+[1]فريدن!B11+[1]خور!B11+'[1]خميني شهر'!B11+[1]سميرم!B11+[1]لنجان!B11+[1]فريدونشهر!B11+[1]نطنز!B11+'[1]نجف اباد'!B11+'[1]شاهين شهر'!B11+[1]كاشان!B11+[1]خوانسار!B11+[1]برخوار!B11+[1]اردستان!B11+[1]اران!B11+[1]اصفهان!B11</f>
        <v>398</v>
      </c>
      <c r="C11" s="20" t="s">
        <v>52</v>
      </c>
      <c r="D11" s="27">
        <f>[1]نايين!D11+[1]مباركه!D11+[1]گلپايگان!D11+[1]فلاورجان!D11+'[1]تيران وكرون'!D11+'[1]بوئين ومياندشت'!D11+[1]دهاقان!D11+[1]چادگان!D11+[1]شهرضا!D11+[1]فريدن!D11+[1]خور!D11+'[1]خميني شهر'!D11+[1]سميرم!D11+[1]لنجان!D11+[1]فريدونشهر!D11+[1]نطنز!D11+'[1]نجف اباد'!D11+'[1]شاهين شهر'!D11+[1]كاشان!D11+[1]خوانسار!D11+[1]برخوار!D11+[1]اردستان!D11+[1]اران!D11+[1]اصفهان!D11</f>
        <v>3</v>
      </c>
      <c r="E11" s="20" t="s">
        <v>38</v>
      </c>
      <c r="F11" s="27">
        <f>[1]نايين!F11+[1]مباركه!F11+[1]گلپايگان!F11+[1]فلاورجان!F11+'[1]تيران وكرون'!F11+'[1]بوئين ومياندشت'!F11+[1]دهاقان!F11+[1]چادگان!F11+[1]شهرضا!F11+[1]فريدن!F11+[1]خور!F11+'[1]خميني شهر'!F11+[1]سميرم!F11+[1]لنجان!F11+[1]فريدونشهر!F11+[1]نطنز!F11+'[1]نجف اباد'!F11+'[1]شاهين شهر'!F11+[1]كاشان!F11+[1]خوانسار!F11+[1]برخوار!F11+[1]اردستان!F11+[1]اران!F11+[1]اصفهان!F11</f>
        <v>4</v>
      </c>
      <c r="G11" s="20" t="s">
        <v>49</v>
      </c>
      <c r="H11" s="27">
        <f>[1]نايين!H11+[1]مباركه!H11+[1]گلپايگان!H11+[1]فلاورجان!H11+'[1]تيران وكرون'!H11+'[1]بوئين ومياندشت'!H11+[1]دهاقان!H11+[1]چادگان!H11+[1]شهرضا!H11+[1]فريدن!H11+[1]خور!H11+'[1]خميني شهر'!H11+[1]سميرم!H11+[1]لنجان!H11+[1]فريدونشهر!H11+[1]نطنز!H11+'[1]نجف اباد'!H11+'[1]شاهين شهر'!H11+[1]كاشان!H11+[1]خوانسار!H11+[1]برخوار!H11+[1]اردستان!H11+[1]اران!H11+[1]اصفهان!H11</f>
        <v>1838</v>
      </c>
      <c r="I11" s="20" t="s">
        <v>50</v>
      </c>
      <c r="J11" s="27">
        <f>[1]نايين!J11+[1]مباركه!J11+[1]گلپايگان!J11+[1]فلاورجان!J11+'[1]تيران وكرون'!J11+'[1]بوئين ومياندشت'!J11+[1]دهاقان!J11+[1]چادگان!J11+[1]شهرضا!J11+[1]فريدن!J11+[1]خور!J11+'[1]خميني شهر'!J11+[1]سميرم!J11+[1]لنجان!J11+[1]فريدونشهر!J11+[1]نطنز!J11+'[1]نجف اباد'!J11+'[1]شاهين شهر'!J11+[1]كاشان!J11+[1]خوانسار!J11+[1]برخوار!J11+[1]اردستان!J11+[1]اران!J11+[1]اصفهان!J11</f>
        <v>41</v>
      </c>
    </row>
    <row r="12" spans="1:10" ht="28.5">
      <c r="A12" s="20" t="s">
        <v>51</v>
      </c>
      <c r="B12" s="27">
        <f>[1]نايين!B12+[1]مباركه!B12+[1]گلپايگان!B12+[1]فلاورجان!B12+'[1]تيران وكرون'!B12+'[1]بوئين ومياندشت'!B12+[1]دهاقان!B12+[1]چادگان!B12+[1]شهرضا!B12+[1]فريدن!B12+[1]خور!B12+'[1]خميني شهر'!B12+[1]سميرم!B12+[1]لنجان!B12+[1]فريدونشهر!B12+[1]نطنز!B12+'[1]نجف اباد'!B12+'[1]شاهين شهر'!B12+[1]كاشان!B12+[1]خوانسار!B12+[1]برخوار!B12+[1]اردستان!B12+[1]اران!B12+[1]اصفهان!B12</f>
        <v>2</v>
      </c>
      <c r="C12" s="20" t="s">
        <v>57</v>
      </c>
      <c r="D12" s="27">
        <f>[1]نايين!D12+[1]مباركه!D12+[1]گلپايگان!D12+[1]فلاورجان!D12+'[1]تيران وكرون'!D12+'[1]بوئين ومياندشت'!D12+[1]دهاقان!D12+[1]چادگان!D12+[1]شهرضا!D12+[1]فريدن!D12+[1]خور!D12+'[1]خميني شهر'!D12+[1]سميرم!D12+[1]لنجان!D12+[1]فريدونشهر!D12+[1]نطنز!D12+'[1]نجف اباد'!D12+'[1]شاهين شهر'!D12+[1]كاشان!D12+[1]خوانسار!D12+[1]برخوار!D12+[1]اردستان!D12+[1]اران!D12+[1]اصفهان!D12</f>
        <v>1</v>
      </c>
      <c r="E12" s="20" t="s">
        <v>43</v>
      </c>
      <c r="F12" s="27">
        <f>[1]نايين!F12+[1]مباركه!F12+[1]گلپايگان!F12+[1]فلاورجان!F12+'[1]تيران وكرون'!F12+'[1]بوئين ومياندشت'!F12+[1]دهاقان!F12+[1]چادگان!F12+[1]شهرضا!F12+[1]فريدن!F12+[1]خور!F12+'[1]خميني شهر'!F12+[1]سميرم!F12+[1]لنجان!F12+[1]فريدونشهر!F12+[1]نطنز!F12+'[1]نجف اباد'!F12+'[1]شاهين شهر'!F12+[1]كاشان!F12+[1]خوانسار!F12+[1]برخوار!F12+[1]اردستان!F12+[1]اران!F12+[1]اصفهان!F12</f>
        <v>0</v>
      </c>
      <c r="G12" s="20" t="s">
        <v>54</v>
      </c>
      <c r="H12" s="27">
        <f>[1]نايين!H12+[1]مباركه!H12+[1]گلپايگان!H12+[1]فلاورجان!H12+'[1]تيران وكرون'!H12+'[1]بوئين ومياندشت'!H12+[1]دهاقان!H12+[1]چادگان!H12+[1]شهرضا!H12+[1]فريدن!H12+[1]خور!H12+'[1]خميني شهر'!H12+[1]سميرم!H12+[1]لنجان!H12+[1]فريدونشهر!H12+[1]نطنز!H12+'[1]نجف اباد'!H12+'[1]شاهين شهر'!H12+[1]كاشان!H12+[1]خوانسار!H12+[1]برخوار!H12+[1]اردستان!H12+[1]اران!H12+[1]اصفهان!H12</f>
        <v>2909</v>
      </c>
      <c r="I12" s="20" t="s">
        <v>55</v>
      </c>
      <c r="J12" s="27">
        <f>[1]نايين!J12+[1]مباركه!J12+[1]گلپايگان!J12+[1]فلاورجان!J12+'[1]تيران وكرون'!J12+'[1]بوئين ومياندشت'!J12+[1]دهاقان!J12+[1]چادگان!J12+[1]شهرضا!J12+[1]فريدن!J12+[1]خور!J12+'[1]خميني شهر'!J12+[1]سميرم!J12+[1]لنجان!J12+[1]فريدونشهر!J12+[1]نطنز!J12+'[1]نجف اباد'!J12+'[1]شاهين شهر'!J12+[1]كاشان!J12+[1]خوانسار!J12+[1]برخوار!J12+[1]اردستان!J12+[1]اران!J12+[1]اصفهان!J12</f>
        <v>281</v>
      </c>
    </row>
    <row r="13" spans="1:10">
      <c r="A13" s="20" t="s">
        <v>56</v>
      </c>
      <c r="B13" s="27">
        <f>[1]نايين!B13+[1]مباركه!B13+[1]گلپايگان!B13+[1]فلاورجان!B13+'[1]تيران وكرون'!B13+'[1]بوئين ومياندشت'!B13+[1]دهاقان!B13+[1]چادگان!B13+[1]شهرضا!B13+[1]فريدن!B13+[1]خور!B13+'[1]خميني شهر'!B13+[1]سميرم!B13+[1]لنجان!B13+[1]فريدونشهر!B13+[1]نطنز!B13+'[1]نجف اباد'!B13+'[1]شاهين شهر'!B13+[1]كاشان!B13+[1]خوانسار!B13+[1]برخوار!B13+[1]اردستان!B13+[1]اران!B13+[1]اصفهان!B13</f>
        <v>98</v>
      </c>
      <c r="C13" s="20" t="s">
        <v>62</v>
      </c>
      <c r="D13" s="27">
        <f>[1]نايين!D13+[1]مباركه!D13+[1]گلپايگان!D13+[1]فلاورجان!D13+'[1]تيران وكرون'!D13+'[1]بوئين ومياندشت'!D13+[1]دهاقان!D13+[1]چادگان!D13+[1]شهرضا!D13+[1]فريدن!D13+[1]خور!D13+'[1]خميني شهر'!D13+[1]سميرم!D13+[1]لنجان!D13+[1]فريدونشهر!D13+[1]نطنز!D13+'[1]نجف اباد'!D13+'[1]شاهين شهر'!D13+[1]كاشان!D13+[1]خوانسار!D13+[1]برخوار!D13+[1]اردستان!D13+[1]اران!D13+[1]اصفهان!D13</f>
        <v>106</v>
      </c>
      <c r="E13" s="20" t="s">
        <v>48</v>
      </c>
      <c r="F13" s="27">
        <f>[1]نايين!F13+[1]مباركه!F13+[1]گلپايگان!F13+[1]فلاورجان!F13+'[1]تيران وكرون'!F13+'[1]بوئين ومياندشت'!F13+[1]دهاقان!F13+[1]چادگان!F13+[1]شهرضا!F13+[1]فريدن!F13+[1]خور!F13+'[1]خميني شهر'!F13+[1]سميرم!F13+[1]لنجان!F13+[1]فريدونشهر!F13+[1]نطنز!F13+'[1]نجف اباد'!F13+'[1]شاهين شهر'!F13+[1]كاشان!F13+[1]خوانسار!F13+[1]برخوار!F13+[1]اردستان!F13+[1]اران!F13+[1]اصفهان!F13</f>
        <v>0</v>
      </c>
      <c r="G13" s="20" t="s">
        <v>59</v>
      </c>
      <c r="H13" s="27">
        <f>[1]نايين!H13+[1]مباركه!H13+[1]گلپايگان!H13+[1]فلاورجان!H13+'[1]تيران وكرون'!H13+'[1]بوئين ومياندشت'!H13+[1]دهاقان!H13+[1]چادگان!H13+[1]شهرضا!H13+[1]فريدن!H13+[1]خور!H13+'[1]خميني شهر'!H13+[1]سميرم!H13+[1]لنجان!H13+[1]فريدونشهر!H13+[1]نطنز!H13+'[1]نجف اباد'!H13+'[1]شاهين شهر'!H13+[1]كاشان!H13+[1]خوانسار!H13+[1]برخوار!H13+[1]اردستان!H13+[1]اران!H13+[1]اصفهان!H13</f>
        <v>1789</v>
      </c>
      <c r="I13" s="20" t="s">
        <v>60</v>
      </c>
      <c r="J13" s="27">
        <f>[1]نايين!J13+[1]مباركه!J13+[1]گلپايگان!J13+[1]فلاورجان!J13+'[1]تيران وكرون'!J13+'[1]بوئين ومياندشت'!J13+[1]دهاقان!J13+[1]چادگان!J13+[1]شهرضا!J13+[1]فريدن!J13+[1]خور!J13+'[1]خميني شهر'!J13+[1]سميرم!J13+[1]لنجان!J13+[1]فريدونشهر!J13+[1]نطنز!J13+'[1]نجف اباد'!J13+'[1]شاهين شهر'!J13+[1]كاشان!J13+[1]خوانسار!J13+[1]برخوار!J13+[1]اردستان!J13+[1]اران!J13+[1]اصفهان!J13</f>
        <v>736</v>
      </c>
    </row>
    <row r="14" spans="1:10" ht="28.5">
      <c r="A14" s="20" t="s">
        <v>61</v>
      </c>
      <c r="B14" s="27">
        <f>[1]نايين!B14+[1]مباركه!B14+[1]گلپايگان!B14+[1]فلاورجان!B14+'[1]تيران وكرون'!B14+'[1]بوئين ومياندشت'!B14+[1]دهاقان!B14+[1]چادگان!B14+[1]شهرضا!B14+[1]فريدن!B14+[1]خور!B14+'[1]خميني شهر'!B14+[1]سميرم!B14+[1]لنجان!B14+[1]فريدونشهر!B14+[1]نطنز!B14+'[1]نجف اباد'!B14+'[1]شاهين شهر'!B14+[1]كاشان!B14+[1]خوانسار!B14+[1]برخوار!B14+[1]اردستان!B14+[1]اران!B14+[1]اصفهان!B14</f>
        <v>37</v>
      </c>
      <c r="C14" s="20" t="s">
        <v>67</v>
      </c>
      <c r="D14" s="27">
        <f>[1]نايين!D14+[1]مباركه!D14+[1]گلپايگان!D14+[1]فلاورجان!D14+'[1]تيران وكرون'!D14+'[1]بوئين ومياندشت'!D14+[1]دهاقان!D14+[1]چادگان!D14+[1]شهرضا!D14+[1]فريدن!D14+[1]خور!D14+'[1]خميني شهر'!D14+[1]سميرم!D14+[1]لنجان!D14+[1]فريدونشهر!D14+[1]نطنز!D14+'[1]نجف اباد'!D14+'[1]شاهين شهر'!D14+[1]كاشان!D14+[1]خوانسار!D14+[1]برخوار!D14+[1]اردستان!D14+[1]اران!D14+[1]اصفهان!D14</f>
        <v>2049</v>
      </c>
      <c r="E14" s="20" t="s">
        <v>53</v>
      </c>
      <c r="F14" s="27">
        <f>[1]نايين!F14+[1]مباركه!F14+[1]گلپايگان!F14+[1]فلاورجان!F14+'[1]تيران وكرون'!F14+'[1]بوئين ومياندشت'!F14+[1]دهاقان!F14+[1]چادگان!F14+[1]شهرضا!F14+[1]فريدن!F14+[1]خور!F14+'[1]خميني شهر'!F14+[1]سميرم!F14+[1]لنجان!F14+[1]فريدونشهر!F14+[1]نطنز!F14+'[1]نجف اباد'!F14+'[1]شاهين شهر'!F14+[1]كاشان!F14+[1]خوانسار!F14+[1]برخوار!F14+[1]اردستان!F14+[1]اران!F14+[1]اصفهان!F14</f>
        <v>0</v>
      </c>
      <c r="G14" s="20" t="s">
        <v>64</v>
      </c>
      <c r="H14" s="27">
        <f>[1]نايين!H14+[1]مباركه!H14+[1]گلپايگان!H14+[1]فلاورجان!H14+'[1]تيران وكرون'!H14+'[1]بوئين ومياندشت'!H14+[1]دهاقان!H14+[1]چادگان!H14+[1]شهرضا!H14+[1]فريدن!H14+[1]خور!H14+'[1]خميني شهر'!H14+[1]سميرم!H14+[1]لنجان!H14+[1]فريدونشهر!H14+[1]نطنز!H14+'[1]نجف اباد'!H14+'[1]شاهين شهر'!H14+[1]كاشان!H14+[1]خوانسار!H14+[1]برخوار!H14+[1]اردستان!H14+[1]اران!H14+[1]اصفهان!H14</f>
        <v>414</v>
      </c>
      <c r="I14" s="20" t="s">
        <v>65</v>
      </c>
      <c r="J14" s="27">
        <f>[1]نايين!J14+[1]مباركه!J14+[1]گلپايگان!J14+[1]فلاورجان!J14+'[1]تيران وكرون'!J14+'[1]بوئين ومياندشت'!J14+[1]دهاقان!J14+[1]چادگان!J14+[1]شهرضا!J14+[1]فريدن!J14+[1]خور!J14+'[1]خميني شهر'!J14+[1]سميرم!J14+[1]لنجان!J14+[1]فريدونشهر!J14+[1]نطنز!J14+'[1]نجف اباد'!J14+'[1]شاهين شهر'!J14+[1]كاشان!J14+[1]خوانسار!J14+[1]برخوار!J14+[1]اردستان!J14+[1]اران!J14+[1]اصفهان!J14</f>
        <v>254</v>
      </c>
    </row>
    <row r="15" spans="1:10" ht="28.5">
      <c r="A15" s="20" t="s">
        <v>66</v>
      </c>
      <c r="B15" s="27">
        <f>[1]نايين!B15+[1]مباركه!B15+[1]گلپايگان!B15+[1]فلاورجان!B15+'[1]تيران وكرون'!B15+'[1]بوئين ومياندشت'!B15+[1]دهاقان!B15+[1]چادگان!B15+[1]شهرضا!B15+[1]فريدن!B15+[1]خور!B15+'[1]خميني شهر'!B15+[1]سميرم!B15+[1]لنجان!B15+[1]فريدونشهر!B15+[1]نطنز!B15+'[1]نجف اباد'!B15+'[1]شاهين شهر'!B15+[1]كاشان!B15+[1]خوانسار!B15+[1]برخوار!B15+[1]اردستان!B15+[1]اران!B15+[1]اصفهان!B15</f>
        <v>2456</v>
      </c>
      <c r="C15" s="20" t="s">
        <v>160</v>
      </c>
      <c r="D15" s="32">
        <f>[1]نايين!D15+[1]مباركه!D15+[1]گلپايگان!D15+[1]فلاورجان!D15+'[1]تيران وكرون'!D15+'[1]بوئين ومياندشت'!D15+[1]دهاقان!D15+[1]چادگان!D15+[1]شهرضا!D15+[1]فريدن!D15+[1]خور!D15+'[1]خميني شهر'!D15+[1]سميرم!D15+[1]لنجان!D15+[1]فريدونشهر!D15+[1]نطنز!D15+'[1]نجف اباد'!D15+'[1]شاهين شهر'!D15+[1]كاشان!D15+[1]خوانسار!D15+[1]برخوار!D15+[1]اردستان!D15+[1]اران!D15+[1]اصفهان!D15</f>
        <v>783</v>
      </c>
      <c r="E15" s="20" t="s">
        <v>58</v>
      </c>
      <c r="F15" s="32">
        <f>[1]نايين!F15+[1]مباركه!F15+[1]گلپايگان!F15+[1]فلاورجان!F15+'[1]تيران وكرون'!F15+'[1]بوئين ومياندشت'!F15+[1]دهاقان!F15+[1]چادگان!F15+[1]شهرضا!F15+[1]فريدن!F15+[1]خور!F15+'[1]خميني شهر'!F15+[1]سميرم!F15+[1]لنجان!F15+[1]فريدونشهر!F15+[1]نطنز!F15+'[1]نجف اباد'!F15+'[1]شاهين شهر'!F15+[1]كاشان!F15+[1]خوانسار!F15+[1]برخوار!F15+[1]اردستان!F15+[1]اران!F15+[1]اصفهان!F15</f>
        <v>0</v>
      </c>
      <c r="G15" s="20" t="s">
        <v>69</v>
      </c>
      <c r="H15" s="27">
        <f>[1]نايين!H15+[1]مباركه!H15+[1]گلپايگان!H15+[1]فلاورجان!H15+'[1]تيران وكرون'!H15+'[1]بوئين ومياندشت'!H15+[1]دهاقان!H15+[1]چادگان!H15+[1]شهرضا!H15+[1]فريدن!H15+[1]خور!H15+'[1]خميني شهر'!H15+[1]سميرم!H15+[1]لنجان!H15+[1]فريدونشهر!H15+[1]نطنز!H15+'[1]نجف اباد'!H15+'[1]شاهين شهر'!H15+[1]كاشان!H15+[1]خوانسار!H15+[1]برخوار!H15+[1]اردستان!H15+[1]اران!H15+[1]اصفهان!H15</f>
        <v>4</v>
      </c>
      <c r="I15" s="20" t="s">
        <v>161</v>
      </c>
      <c r="J15" s="27">
        <f>[1]نايين!J15+[1]مباركه!J15+[1]گلپايگان!J15+[1]فلاورجان!J15+'[1]تيران وكرون'!J15+'[1]بوئين ومياندشت'!J15+[1]دهاقان!J15+[1]چادگان!J15+[1]شهرضا!J15+[1]فريدن!J15+[1]خور!J15+'[1]خميني شهر'!J15+[1]سميرم!J15+[1]لنجان!J15+[1]فريدونشهر!J15+[1]نطنز!J15+'[1]نجف اباد'!J15+'[1]شاهين شهر'!J15+[1]كاشان!J15+[1]خوانسار!J15+[1]برخوار!J15+[1]اردستان!J15+[1]اران!J15+[1]اصفهان!J15</f>
        <v>1007</v>
      </c>
    </row>
    <row r="16" spans="1:10" ht="28.5">
      <c r="A16" s="20" t="s">
        <v>71</v>
      </c>
      <c r="B16" s="27">
        <f>[1]نايين!B16+[1]مباركه!B16+[1]گلپايگان!B16+[1]فلاورجان!B16+'[1]تيران وكرون'!B16+'[1]بوئين ومياندشت'!B16+[1]دهاقان!B16+[1]چادگان!B16+[1]شهرضا!B16+[1]فريدن!B16+[1]خور!B16+'[1]خميني شهر'!B16+[1]سميرم!B16+[1]لنجان!B16+[1]فريدونشهر!B16+[1]نطنز!B16+'[1]نجف اباد'!B16+'[1]شاهين شهر'!B16+[1]كاشان!B16+[1]خوانسار!B16+[1]برخوار!B16+[1]اردستان!B16+[1]اران!B16+[1]اصفهان!B16</f>
        <v>4</v>
      </c>
      <c r="C16" s="20" t="s">
        <v>162</v>
      </c>
      <c r="D16" s="27">
        <f>[1]نايين!D16+[1]مباركه!D16+[1]گلپايگان!D16+[1]فلاورجان!D16+'[1]تيران وكرون'!D16+'[1]بوئين ومياندشت'!D16+[1]دهاقان!D16+[1]چادگان!D16+[1]شهرضا!D16+[1]فريدن!D16+[1]خور!D16+'[1]خميني شهر'!D16+[1]سميرم!D16+[1]لنجان!D16+[1]فريدونشهر!D16+[1]نطنز!D16+'[1]نجف اباد'!D16+'[1]شاهين شهر'!D16+[1]كاشان!D16+[1]خوانسار!D16+[1]برخوار!D16+[1]اردستان!D16+[1]اران!D16+[1]اصفهان!D16</f>
        <v>1111</v>
      </c>
      <c r="E16" s="20" t="s">
        <v>63</v>
      </c>
      <c r="F16" s="27">
        <f>[1]نايين!F16+[1]مباركه!F16+[1]گلپايگان!F16+[1]فلاورجان!F16+'[1]تيران وكرون'!F16+'[1]بوئين ومياندشت'!F16+[1]دهاقان!F16+[1]چادگان!F16+[1]شهرضا!F16+[1]فريدن!F16+[1]خور!F16+'[1]خميني شهر'!F16+[1]سميرم!F16+[1]لنجان!F16+[1]فريدونشهر!F16+[1]نطنز!F16+'[1]نجف اباد'!F16+'[1]شاهين شهر'!F16+[1]كاشان!F16+[1]خوانسار!F16+[1]برخوار!F16+[1]اردستان!F16+[1]اران!F16+[1]اصفهان!F16</f>
        <v>1684</v>
      </c>
      <c r="G16" s="20" t="s">
        <v>74</v>
      </c>
      <c r="H16" s="27">
        <f>[1]نايين!H16+[1]مباركه!H16+[1]گلپايگان!H16+[1]فلاورجان!H16+'[1]تيران وكرون'!H16+'[1]بوئين ومياندشت'!H16+[1]دهاقان!H16+[1]چادگان!H16+[1]شهرضا!H16+[1]فريدن!H16+[1]خور!H16+'[1]خميني شهر'!H16+[1]سميرم!H16+[1]لنجان!H16+[1]فريدونشهر!H16+[1]نطنز!H16+'[1]نجف اباد'!H16+'[1]شاهين شهر'!H16+[1]كاشان!H16+[1]خوانسار!H16+[1]برخوار!H16+[1]اردستان!H16+[1]اران!H16+[1]اصفهان!H16</f>
        <v>27</v>
      </c>
      <c r="I16" s="20" t="s">
        <v>70</v>
      </c>
      <c r="J16" s="27">
        <f>[1]نايين!J16+[1]مباركه!J16+[1]گلپايگان!J16+[1]فلاورجان!J16+'[1]تيران وكرون'!J16+'[1]بوئين ومياندشت'!J16+[1]دهاقان!J16+[1]چادگان!J16+[1]شهرضا!J16+[1]فريدن!J16+[1]خور!J16+'[1]خميني شهر'!J16+[1]سميرم!J16+[1]لنجان!J16+[1]فريدونشهر!J16+[1]نطنز!J16+'[1]نجف اباد'!J16+'[1]شاهين شهر'!J16+[1]كاشان!J16+[1]خوانسار!J16+[1]برخوار!J16+[1]اردستان!J16+[1]اران!J16+[1]اصفهان!J16</f>
        <v>2407</v>
      </c>
    </row>
    <row r="17" spans="1:10" ht="28.5">
      <c r="A17" s="20" t="s">
        <v>76</v>
      </c>
      <c r="B17" s="27">
        <f>[1]نايين!B17+[1]مباركه!B17+[1]گلپايگان!B17+[1]فلاورجان!B17+'[1]تيران وكرون'!B17+'[1]بوئين ومياندشت'!B17+[1]دهاقان!B17+[1]چادگان!B17+[1]شهرضا!B17+[1]فريدن!B17+[1]خور!B17+'[1]خميني شهر'!B17+[1]سميرم!B17+[1]لنجان!B17+[1]فريدونشهر!B17+[1]نطنز!B17+'[1]نجف اباد'!B17+'[1]شاهين شهر'!B17+[1]كاشان!B17+[1]خوانسار!B17+[1]برخوار!B17+[1]اردستان!B17+[1]اران!B17+[1]اصفهان!B17</f>
        <v>1712</v>
      </c>
      <c r="C17" s="20" t="s">
        <v>82</v>
      </c>
      <c r="D17" s="27">
        <f>[1]نايين!D17+[1]مباركه!D17+[1]گلپايگان!D17+[1]فلاورجان!D17+'[1]تيران وكرون'!D17+'[1]بوئين ومياندشت'!D17+[1]دهاقان!D17+[1]چادگان!D17+[1]شهرضا!D17+[1]فريدن!D17+[1]خور!D17+'[1]خميني شهر'!D17+[1]سميرم!D17+[1]لنجان!D17+[1]فريدونشهر!D17+[1]نطنز!D17+'[1]نجف اباد'!D17+'[1]شاهين شهر'!D17+[1]كاشان!D17+[1]خوانسار!D17+[1]برخوار!D17+[1]اردستان!D17+[1]اران!D17+[1]اصفهان!D17</f>
        <v>3</v>
      </c>
      <c r="E17" s="20" t="s">
        <v>68</v>
      </c>
      <c r="F17" s="27">
        <f>[1]نايين!F17+[1]مباركه!F17+[1]گلپايگان!F17+[1]فلاورجان!F17+'[1]تيران وكرون'!F17+'[1]بوئين ومياندشت'!F17+[1]دهاقان!F17+[1]چادگان!F17+[1]شهرضا!F17+[1]فريدن!F17+[1]خور!F17+'[1]خميني شهر'!F17+[1]سميرم!F17+[1]لنجان!F17+[1]فريدونشهر!F17+[1]نطنز!F17+'[1]نجف اباد'!F17+'[1]شاهين شهر'!F17+[1]كاشان!F17+[1]خوانسار!F17+[1]برخوار!F17+[1]اردستان!F17+[1]اران!F17+[1]اصفهان!F17</f>
        <v>2034</v>
      </c>
      <c r="G17" s="20" t="s">
        <v>79</v>
      </c>
      <c r="H17" s="27">
        <f>[1]نايين!H17+[1]مباركه!H17+[1]گلپايگان!H17+[1]فلاورجان!H17+'[1]تيران وكرون'!H17+'[1]بوئين ومياندشت'!H17+[1]دهاقان!H17+[1]چادگان!H17+[1]شهرضا!H17+[1]فريدن!H17+[1]خور!H17+'[1]خميني شهر'!H17+[1]سميرم!H17+[1]لنجان!H17+[1]فريدونشهر!H17+[1]نطنز!H17+'[1]نجف اباد'!H17+'[1]شاهين شهر'!H17+[1]كاشان!H17+[1]خوانسار!H17+[1]برخوار!H17+[1]اردستان!H17+[1]اران!H17+[1]اصفهان!H17</f>
        <v>2</v>
      </c>
      <c r="I17" s="20" t="s">
        <v>75</v>
      </c>
      <c r="J17" s="27">
        <f>[1]نايين!J17+[1]مباركه!J17+[1]گلپايگان!J17+[1]فلاورجان!J17+'[1]تيران وكرون'!J17+'[1]بوئين ومياندشت'!J17+[1]دهاقان!J17+[1]چادگان!J17+[1]شهرضا!J17+[1]فريدن!J17+[1]خور!J17+'[1]خميني شهر'!J17+[1]سميرم!J17+[1]لنجان!J17+[1]فريدونشهر!J17+[1]نطنز!J17+'[1]نجف اباد'!J17+'[1]شاهين شهر'!J17+[1]كاشان!J17+[1]خوانسار!J17+[1]برخوار!J17+[1]اردستان!J17+[1]اران!J17+[1]اصفهان!J17</f>
        <v>1197</v>
      </c>
    </row>
    <row r="18" spans="1:10">
      <c r="A18" s="20" t="s">
        <v>81</v>
      </c>
      <c r="B18" s="27">
        <f>[1]نايين!B18+[1]مباركه!B18+[1]گلپايگان!B18+[1]فلاورجان!B18+'[1]تيران وكرون'!B18+'[1]بوئين ومياندشت'!B18+[1]دهاقان!B18+[1]چادگان!B18+[1]شهرضا!B18+[1]فريدن!B18+[1]خور!B18+'[1]خميني شهر'!B18+[1]سميرم!B18+[1]لنجان!B18+[1]فريدونشهر!B18+[1]نطنز!B18+'[1]نجف اباد'!B18+'[1]شاهين شهر'!B18+[1]كاشان!B18+[1]خوانسار!B18+[1]برخوار!B18+[1]اردستان!B18+[1]اران!B18+[1]اصفهان!B18</f>
        <v>25</v>
      </c>
      <c r="C18" s="20" t="s">
        <v>87</v>
      </c>
      <c r="D18" s="27">
        <f>[1]نايين!D18+[1]مباركه!D18+[1]گلپايگان!D18+[1]فلاورجان!D18+'[1]تيران وكرون'!D18+'[1]بوئين ومياندشت'!D18+[1]دهاقان!D18+[1]چادگان!D18+[1]شهرضا!D18+[1]فريدن!D18+[1]خور!D18+'[1]خميني شهر'!D18+[1]سميرم!D18+[1]لنجان!D18+[1]فريدونشهر!D18+[1]نطنز!D18+'[1]نجف اباد'!D18+'[1]شاهين شهر'!D18+[1]كاشان!D18+[1]خوانسار!D18+[1]برخوار!D18+[1]اردستان!D18+[1]اران!D18+[1]اصفهان!D18</f>
        <v>0</v>
      </c>
      <c r="E18" s="20" t="s">
        <v>73</v>
      </c>
      <c r="F18" s="27">
        <f>[1]نايين!F18+[1]مباركه!F18+[1]گلپايگان!F18+[1]فلاورجان!F18+'[1]تيران وكرون'!F18+'[1]بوئين ومياندشت'!F18+[1]دهاقان!F18+[1]چادگان!F18+[1]شهرضا!F18+[1]فريدن!F18+[1]خور!F18+'[1]خميني شهر'!F18+[1]سميرم!F18+[1]لنجان!F18+[1]فريدونشهر!F18+[1]نطنز!F18+'[1]نجف اباد'!F18+'[1]شاهين شهر'!F18+[1]كاشان!F18+[1]خوانسار!F18+[1]برخوار!F18+[1]اردستان!F18+[1]اران!F18+[1]اصفهان!F18</f>
        <v>140</v>
      </c>
      <c r="G18" s="20" t="s">
        <v>84</v>
      </c>
      <c r="H18" s="27">
        <f>[1]نايين!H18+[1]مباركه!H18+[1]گلپايگان!H18+[1]فلاورجان!H18+'[1]تيران وكرون'!H18+'[1]بوئين ومياندشت'!H18+[1]دهاقان!H18+[1]چادگان!H18+[1]شهرضا!H18+[1]فريدن!H18+[1]خور!H18+'[1]خميني شهر'!H18+[1]سميرم!H18+[1]لنجان!H18+[1]فريدونشهر!H18+[1]نطنز!H18+'[1]نجف اباد'!H18+'[1]شاهين شهر'!H18+[1]كاشان!H18+[1]خوانسار!H18+[1]برخوار!H18+[1]اردستان!H18+[1]اران!H18+[1]اصفهان!H18</f>
        <v>25</v>
      </c>
      <c r="I18" s="20" t="s">
        <v>80</v>
      </c>
      <c r="J18" s="27">
        <f>[1]نايين!J18+[1]مباركه!J18+[1]گلپايگان!J18+[1]فلاورجان!J18+'[1]تيران وكرون'!J18+'[1]بوئين ومياندشت'!J18+[1]دهاقان!J18+[1]چادگان!J18+[1]شهرضا!J18+[1]فريدن!J18+[1]خور!J18+'[1]خميني شهر'!J18+[1]سميرم!J18+[1]لنجان!J18+[1]فريدونشهر!J18+[1]نطنز!J18+'[1]نجف اباد'!J18+'[1]شاهين شهر'!J18+[1]كاشان!J18+[1]خوانسار!J18+[1]برخوار!J18+[1]اردستان!J18+[1]اران!J18+[1]اصفهان!J18</f>
        <v>1666</v>
      </c>
    </row>
    <row r="19" spans="1:10">
      <c r="A19" s="20" t="s">
        <v>86</v>
      </c>
      <c r="B19" s="27">
        <f>[1]نايين!B19+[1]مباركه!B19+[1]گلپايگان!B19+[1]فلاورجان!B19+'[1]تيران وكرون'!B19+'[1]بوئين ومياندشت'!B19+[1]دهاقان!B19+[1]چادگان!B19+[1]شهرضا!B19+[1]فريدن!B19+[1]خور!B19+'[1]خميني شهر'!B19+[1]سميرم!B19+[1]لنجان!B19+[1]فريدونشهر!B19+[1]نطنز!B19+'[1]نجف اباد'!B19+'[1]شاهين شهر'!B19+[1]كاشان!B19+[1]خوانسار!B19+[1]برخوار!B19+[1]اردستان!B19+[1]اران!B19+[1]اصفهان!B19</f>
        <v>3365</v>
      </c>
      <c r="C19" s="20" t="s">
        <v>92</v>
      </c>
      <c r="D19" s="32">
        <f>[1]نايين!D19+[1]مباركه!D19+[1]گلپايگان!D19+[1]فلاورجان!D19+'[1]تيران وكرون'!D19+'[1]بوئين ومياندشت'!D19+[1]دهاقان!D19+[1]چادگان!D19+[1]شهرضا!D19+[1]فريدن!D19+[1]خور!D19+'[1]خميني شهر'!D19+[1]سميرم!D19+[1]لنجان!D19+[1]فريدونشهر!D19+[1]نطنز!D19+'[1]نجف اباد'!D19+'[1]شاهين شهر'!D19+[1]كاشان!D19+[1]خوانسار!D19+[1]برخوار!D19+[1]اردستان!D19+[1]اران!D19+[1]اصفهان!D19</f>
        <v>2</v>
      </c>
      <c r="E19" s="20" t="s">
        <v>78</v>
      </c>
      <c r="F19" s="27">
        <f>[1]نايين!F19+[1]مباركه!F19+[1]گلپايگان!F19+[1]فلاورجان!F19+'[1]تيران وكرون'!F19+'[1]بوئين ومياندشت'!F19+[1]دهاقان!F19+[1]چادگان!F19+[1]شهرضا!F19+[1]فريدن!F19+[1]خور!F19+'[1]خميني شهر'!F19+[1]سميرم!F19+[1]لنجان!F19+[1]فريدونشهر!F19+[1]نطنز!F19+'[1]نجف اباد'!F19+'[1]شاهين شهر'!F19+[1]كاشان!F19+[1]خوانسار!F19+[1]برخوار!F19+[1]اردستان!F19+[1]اران!F19+[1]اصفهان!F19</f>
        <v>13</v>
      </c>
      <c r="G19" s="20" t="s">
        <v>89</v>
      </c>
      <c r="H19" s="27">
        <f>[1]نايين!H19+[1]مباركه!H19+[1]گلپايگان!H19+[1]فلاورجان!H19+'[1]تيران وكرون'!H19+'[1]بوئين ومياندشت'!H19+[1]دهاقان!H19+[1]چادگان!H19+[1]شهرضا!H19+[1]فريدن!H19+[1]خور!H19+'[1]خميني شهر'!H19+[1]سميرم!H19+[1]لنجان!H19+[1]فريدونشهر!H19+[1]نطنز!H19+'[1]نجف اباد'!H19+'[1]شاهين شهر'!H19+[1]كاشان!H19+[1]خوانسار!H19+[1]برخوار!H19+[1]اردستان!H19+[1]اران!H19+[1]اصفهان!H19</f>
        <v>0</v>
      </c>
      <c r="I19" s="20" t="s">
        <v>85</v>
      </c>
      <c r="J19" s="27">
        <f>[1]نايين!J19+[1]مباركه!J19+[1]گلپايگان!J19+[1]فلاورجان!J19+'[1]تيران وكرون'!J19+'[1]بوئين ومياندشت'!J19+[1]دهاقان!J19+[1]چادگان!J19+[1]شهرضا!J19+[1]فريدن!J19+[1]خور!J19+'[1]خميني شهر'!J19+[1]سميرم!J19+[1]لنجان!J19+[1]فريدونشهر!J19+[1]نطنز!J19+'[1]نجف اباد'!J19+'[1]شاهين شهر'!J19+[1]كاشان!J19+[1]خوانسار!J19+[1]برخوار!J19+[1]اردستان!J19+[1]اران!J19+[1]اصفهان!J19</f>
        <v>4276</v>
      </c>
    </row>
    <row r="20" spans="1:10" ht="28.5">
      <c r="A20" s="20" t="s">
        <v>91</v>
      </c>
      <c r="B20" s="27">
        <f>[1]نايين!B20+[1]مباركه!B20+[1]گلپايگان!B20+[1]فلاورجان!B20+'[1]تيران وكرون'!B20+'[1]بوئين ومياندشت'!B20+[1]دهاقان!B20+[1]چادگان!B20+[1]شهرضا!B20+[1]فريدن!B20+[1]خور!B20+'[1]خميني شهر'!B20+[1]سميرم!B20+[1]لنجان!B20+[1]فريدونشهر!B20+[1]نطنز!B20+'[1]نجف اباد'!B20+'[1]شاهين شهر'!B20+[1]كاشان!B20+[1]خوانسار!B20+[1]برخوار!B20+[1]اردستان!B20+[1]اران!B20+[1]اصفهان!B20</f>
        <v>5002</v>
      </c>
      <c r="C20" s="20" t="s">
        <v>97</v>
      </c>
      <c r="D20" s="32">
        <f>[1]نايين!D20+[1]مباركه!D20+[1]گلپايگان!D20+[1]فلاورجان!D20+'[1]تيران وكرون'!D20+'[1]بوئين ومياندشت'!D20+[1]دهاقان!D20+[1]چادگان!D20+[1]شهرضا!D20+[1]فريدن!D20+[1]خور!D20+'[1]خميني شهر'!D20+[1]سميرم!D20+[1]لنجان!D20+[1]فريدونشهر!D20+[1]نطنز!D20+'[1]نجف اباد'!D20+'[1]شاهين شهر'!D20+[1]كاشان!D20+[1]خوانسار!D20+[1]برخوار!D20+[1]اردستان!D20+[1]اران!D20+[1]اصفهان!D20</f>
        <v>0</v>
      </c>
      <c r="E20" s="20" t="s">
        <v>83</v>
      </c>
      <c r="F20" s="27">
        <f>[1]نايين!F20+[1]مباركه!F20+[1]گلپايگان!F20+[1]فلاورجان!F20+'[1]تيران وكرون'!F20+'[1]بوئين ومياندشت'!F20+[1]دهاقان!F20+[1]چادگان!F20+[1]شهرضا!F20+[1]فريدن!F20+[1]خور!F20+'[1]خميني شهر'!F20+[1]سميرم!F20+[1]لنجان!F20+[1]فريدونشهر!F20+[1]نطنز!F20+'[1]نجف اباد'!F20+'[1]شاهين شهر'!F20+[1]كاشان!F20+[1]خوانسار!F20+[1]برخوار!F20+[1]اردستان!F20+[1]اران!F20+[1]اصفهان!F20</f>
        <v>3504</v>
      </c>
      <c r="G20" s="20" t="s">
        <v>94</v>
      </c>
      <c r="H20" s="27">
        <f>[1]نايين!H20+[1]مباركه!H20+[1]گلپايگان!H20+[1]فلاورجان!H20+'[1]تيران وكرون'!H20+'[1]بوئين ومياندشت'!H20+[1]دهاقان!H20+[1]چادگان!H20+[1]شهرضا!H20+[1]فريدن!H20+[1]خور!H20+'[1]خميني شهر'!H20+[1]سميرم!H20+[1]لنجان!H20+[1]فريدونشهر!H20+[1]نطنز!H20+'[1]نجف اباد'!H20+'[1]شاهين شهر'!H20+[1]كاشان!H20+[1]خوانسار!H20+[1]برخوار!H20+[1]اردستان!H20+[1]اران!H20+[1]اصفهان!H20</f>
        <v>0</v>
      </c>
      <c r="I20" s="20" t="s">
        <v>163</v>
      </c>
      <c r="J20" s="27">
        <f>[1]نايين!J20+[1]مباركه!J20+[1]گلپايگان!J20+[1]فلاورجان!J20+'[1]تيران وكرون'!J20+'[1]بوئين ومياندشت'!J20+[1]دهاقان!J20+[1]چادگان!J20+[1]شهرضا!J20+[1]فريدن!J20+[1]خور!J20+'[1]خميني شهر'!J20+[1]سميرم!J20+[1]لنجان!J20+[1]فريدونشهر!J20+[1]نطنز!J20+'[1]نجف اباد'!J20+'[1]شاهين شهر'!J20+[1]كاشان!J20+[1]خوانسار!J20+[1]برخوار!J20+[1]اردستان!J20+[1]اران!J20+[1]اصفهان!J20</f>
        <v>599</v>
      </c>
    </row>
    <row r="21" spans="1:10" ht="28.5">
      <c r="A21" s="20" t="s">
        <v>96</v>
      </c>
      <c r="B21" s="32">
        <f>[1]نايين!B21+[1]مباركه!B21+[1]گلپايگان!B21+[1]فلاورجان!B21+'[1]تيران وكرون'!B21+'[1]بوئين ومياندشت'!B21+[1]دهاقان!B21+[1]چادگان!B21+[1]شهرضا!B21+[1]فريدن!B21+[1]خور!B21+'[1]خميني شهر'!B21+[1]سميرم!B21+[1]لنجان!B21+[1]فريدونشهر!B21+[1]نطنز!B21+'[1]نجف اباد'!B21+'[1]شاهين شهر'!B21+[1]كاشان!B21+[1]خوانسار!B21+[1]برخوار!B21+[1]اردستان!B21+[1]اران!B21+[1]اصفهان!B21</f>
        <v>6072</v>
      </c>
      <c r="C21" s="20" t="s">
        <v>102</v>
      </c>
      <c r="D21" s="32">
        <f>[1]نايين!D21+[1]مباركه!D21+[1]گلپايگان!D21+[1]فلاورجان!D21+'[1]تيران وكرون'!D21+'[1]بوئين ومياندشت'!D21+[1]دهاقان!D21+[1]چادگان!D21+[1]شهرضا!D21+[1]فريدن!D21+[1]خور!D21+'[1]خميني شهر'!D21+[1]سميرم!D21+[1]لنجان!D21+[1]فريدونشهر!D21+[1]نطنز!D21+'[1]نجف اباد'!D21+'[1]شاهين شهر'!D21+[1]كاشان!D21+[1]خوانسار!D21+[1]برخوار!D21+[1]اردستان!D21+[1]اران!D21+[1]اصفهان!D21</f>
        <v>22</v>
      </c>
      <c r="E21" s="20" t="s">
        <v>88</v>
      </c>
      <c r="F21" s="27">
        <f>[1]نايين!F21+[1]مباركه!F21+[1]گلپايگان!F21+[1]فلاورجان!F21+'[1]تيران وكرون'!F21+'[1]بوئين ومياندشت'!F21+[1]دهاقان!F21+[1]چادگان!F21+[1]شهرضا!F21+[1]فريدن!F21+[1]خور!F21+'[1]خميني شهر'!F21+[1]سميرم!F21+[1]لنجان!F21+[1]فريدونشهر!F21+[1]نطنز!F21+'[1]نجف اباد'!F21+'[1]شاهين شهر'!F21+[1]كاشان!F21+[1]خوانسار!F21+[1]برخوار!F21+[1]اردستان!F21+[1]اران!F21+[1]اصفهان!F21</f>
        <v>2823</v>
      </c>
      <c r="G21" s="20" t="s">
        <v>99</v>
      </c>
      <c r="H21" s="27">
        <f>[1]نايين!H21+[1]مباركه!H21+[1]گلپايگان!H21+[1]فلاورجان!H21+'[1]تيران وكرون'!H21+'[1]بوئين ومياندشت'!H21+[1]دهاقان!H21+[1]چادگان!H21+[1]شهرضا!H21+[1]فريدن!H21+[1]خور!H21+'[1]خميني شهر'!H21+[1]سميرم!H21+[1]لنجان!H21+[1]فريدونشهر!H21+[1]نطنز!H21+'[1]نجف اباد'!H21+'[1]شاهين شهر'!H21+[1]كاشان!H21+[1]خوانسار!H21+[1]برخوار!H21+[1]اردستان!H21+[1]اران!H21+[1]اصفهان!H21</f>
        <v>0</v>
      </c>
      <c r="I21" s="20" t="s">
        <v>164</v>
      </c>
      <c r="J21" s="27">
        <f>[1]نايين!J21+[1]مباركه!J21+[1]گلپايگان!J21+[1]فلاورجان!J21+'[1]تيران وكرون'!J21+'[1]بوئين ومياندشت'!J21+[1]دهاقان!J21+[1]چادگان!J21+[1]شهرضا!J21+[1]فريدن!J21+[1]خور!J21+'[1]خميني شهر'!J21+[1]سميرم!J21+[1]لنجان!J21+[1]فريدونشهر!J21+[1]نطنز!J21+'[1]نجف اباد'!J21+'[1]شاهين شهر'!J21+[1]كاشان!J21+[1]خوانسار!J21+[1]برخوار!J21+[1]اردستان!J21+[1]اران!J21+[1]اصفهان!J21</f>
        <v>799</v>
      </c>
    </row>
    <row r="22" spans="1:10" ht="28.5">
      <c r="A22" s="20" t="s">
        <v>101</v>
      </c>
      <c r="B22" s="32">
        <f>[1]نايين!B22+[1]مباركه!B22+[1]گلپايگان!B22+[1]فلاورجان!B22+'[1]تيران وكرون'!B22+'[1]بوئين ومياندشت'!B22+[1]دهاقان!B22+[1]چادگان!B22+[1]شهرضا!B22+[1]فريدن!B22+[1]خور!B22+'[1]خميني شهر'!B22+[1]سميرم!B22+[1]لنجان!B22+[1]فريدونشهر!B22+[1]نطنز!B22+'[1]نجف اباد'!B22+'[1]شاهين شهر'!B22+[1]كاشان!B22+[1]خوانسار!B22+[1]برخوار!B22+[1]اردستان!B22+[1]اران!B22+[1]اصفهان!B22</f>
        <v>1098</v>
      </c>
      <c r="C22" s="20" t="s">
        <v>106</v>
      </c>
      <c r="D22" s="32">
        <f>[1]نايين!D22+[1]مباركه!D22+[1]گلپايگان!D22+[1]فلاورجان!D22+'[1]تيران وكرون'!D22+'[1]بوئين ومياندشت'!D22+[1]دهاقان!D22+[1]چادگان!D22+[1]شهرضا!D22+[1]فريدن!D22+[1]خور!D22+'[1]خميني شهر'!D22+[1]سميرم!D22+[1]لنجان!D22+[1]فريدونشهر!D22+[1]نطنز!D22+'[1]نجف اباد'!D22+'[1]شاهين شهر'!D22+[1]كاشان!D22+[1]خوانسار!D22+[1]برخوار!D22+[1]اردستان!D22+[1]اران!D22+[1]اصفهان!D22</f>
        <v>7</v>
      </c>
      <c r="E22" s="20" t="s">
        <v>93</v>
      </c>
      <c r="F22" s="27">
        <f>[1]نايين!F22+[1]مباركه!F22+[1]گلپايگان!F22+[1]فلاورجان!F22+'[1]تيران وكرون'!F22+'[1]بوئين ومياندشت'!F22+[1]دهاقان!F22+[1]چادگان!F22+[1]شهرضا!F22+[1]فريدن!F22+[1]خور!F22+'[1]خميني شهر'!F22+[1]سميرم!F22+[1]لنجان!F22+[1]فريدونشهر!F22+[1]نطنز!F22+'[1]نجف اباد'!F22+'[1]شاهين شهر'!F22+[1]كاشان!F22+[1]خوانسار!F22+[1]برخوار!F22+[1]اردستان!F22+[1]اران!F22+[1]اصفهان!F22</f>
        <v>48</v>
      </c>
      <c r="G22" s="20" t="s">
        <v>104</v>
      </c>
      <c r="H22" s="27">
        <f>[1]نايين!H22+[1]مباركه!H22+[1]گلپايگان!H22+[1]فلاورجان!H22+'[1]تيران وكرون'!H22+'[1]بوئين ومياندشت'!H22+[1]دهاقان!H22+[1]چادگان!H22+[1]شهرضا!H22+[1]فريدن!H22+[1]خور!H22+'[1]خميني شهر'!H22+[1]سميرم!H22+[1]لنجان!H22+[1]فريدونشهر!H22+[1]نطنز!H22+'[1]نجف اباد'!H22+'[1]شاهين شهر'!H22+[1]كاشان!H22+[1]خوانسار!H22+[1]برخوار!H22+[1]اردستان!H22+[1]اران!H22+[1]اصفهان!H22</f>
        <v>0</v>
      </c>
      <c r="I22" s="20" t="s">
        <v>165</v>
      </c>
      <c r="J22" s="27">
        <f>[1]نايين!J22+[1]مباركه!J22+[1]گلپايگان!J22+[1]فلاورجان!J22+'[1]تيران وكرون'!J22+'[1]بوئين ومياندشت'!J22+[1]دهاقان!J22+[1]چادگان!J22+[1]شهرضا!J22+[1]فريدن!J22+[1]خور!J22+'[1]خميني شهر'!J22+[1]سميرم!J22+[1]لنجان!J22+[1]فريدونشهر!J22+[1]نطنز!J22+'[1]نجف اباد'!J22+'[1]شاهين شهر'!J22+[1]كاشان!J22+[1]خوانسار!J22+[1]برخوار!J22+[1]اردستان!J22+[1]اران!J22+[1]اصفهان!J22</f>
        <v>67037</v>
      </c>
    </row>
    <row r="23" spans="1:10" ht="28.5">
      <c r="A23" s="20" t="s">
        <v>105</v>
      </c>
      <c r="B23" s="32">
        <f>[1]نايين!B23+[1]مباركه!B23+[1]گلپايگان!B23+[1]فلاورجان!B23+'[1]تيران وكرون'!B23+'[1]بوئين ومياندشت'!B23+[1]دهاقان!B23+[1]چادگان!B23+[1]شهرضا!B23+[1]فريدن!B23+[1]خور!B23+'[1]خميني شهر'!B23+[1]سميرم!B23+[1]لنجان!B23+[1]فريدونشهر!B23+[1]نطنز!B23+'[1]نجف اباد'!B23+'[1]شاهين شهر'!B23+[1]كاشان!B23+[1]خوانسار!B23+[1]برخوار!B23+[1]اردستان!B23+[1]اران!B23+[1]اصفهان!B23</f>
        <v>1910</v>
      </c>
      <c r="C23" s="20" t="s">
        <v>111</v>
      </c>
      <c r="D23" s="32">
        <f>[1]نايين!D23+[1]مباركه!D23+[1]گلپايگان!D23+[1]فلاورجان!D23+'[1]تيران وكرون'!D23+'[1]بوئين ومياندشت'!D23+[1]دهاقان!D23+[1]چادگان!D23+[1]شهرضا!D23+[1]فريدن!D23+[1]خور!D23+'[1]خميني شهر'!D23+[1]سميرم!D23+[1]لنجان!D23+[1]فريدونشهر!D23+[1]نطنز!D23+'[1]نجف اباد'!D23+'[1]شاهين شهر'!D23+[1]كاشان!D23+[1]خوانسار!D23+[1]برخوار!D23+[1]اردستان!D23+[1]اران!D23+[1]اصفهان!D23</f>
        <v>28</v>
      </c>
      <c r="E23" s="20" t="s">
        <v>98</v>
      </c>
      <c r="F23" s="27">
        <f>[1]نايين!F23+[1]مباركه!F23+[1]گلپايگان!F23+[1]فلاورجان!F23+'[1]تيران وكرون'!F23+'[1]بوئين ومياندشت'!F23+[1]دهاقان!F23+[1]چادگان!F23+[1]شهرضا!F23+[1]فريدن!F23+[1]خور!F23+'[1]خميني شهر'!F23+[1]سميرم!F23+[1]لنجان!F23+[1]فريدونشهر!F23+[1]نطنز!F23+'[1]نجف اباد'!F23+'[1]شاهين شهر'!F23+[1]كاشان!F23+[1]خوانسار!F23+[1]برخوار!F23+[1]اردستان!F23+[1]اران!F23+[1]اصفهان!F23</f>
        <v>90</v>
      </c>
      <c r="G23" s="20" t="s">
        <v>108</v>
      </c>
      <c r="H23" s="27">
        <f>[1]نايين!H23+[1]مباركه!H23+[1]گلپايگان!H23+[1]فلاورجان!H23+'[1]تيران وكرون'!H23+'[1]بوئين ومياندشت'!H23+[1]دهاقان!H23+[1]چادگان!H23+[1]شهرضا!H23+[1]فريدن!H23+[1]خور!H23+'[1]خميني شهر'!H23+[1]سميرم!H23+[1]لنجان!H23+[1]فريدونشهر!H23+[1]نطنز!H23+'[1]نجف اباد'!H23+'[1]شاهين شهر'!H23+[1]كاشان!H23+[1]خوانسار!H23+[1]برخوار!H23+[1]اردستان!H23+[1]اران!H23+[1]اصفهان!H23</f>
        <v>63</v>
      </c>
      <c r="I23" s="20" t="s">
        <v>90</v>
      </c>
      <c r="J23" s="27">
        <f>[1]نايين!J23+[1]مباركه!J23+[1]گلپايگان!J23+[1]فلاورجان!J23+'[1]تيران وكرون'!J23+'[1]بوئين ومياندشت'!J23+[1]دهاقان!J23+[1]چادگان!J23+[1]شهرضا!J23+[1]فريدن!J23+[1]خور!J23+'[1]خميني شهر'!J23+[1]سميرم!J23+[1]لنجان!J23+[1]فريدونشهر!J23+[1]نطنز!J23+'[1]نجف اباد'!J23+'[1]شاهين شهر'!J23+[1]كاشان!J23+[1]خوانسار!J23+[1]برخوار!J23+[1]اردستان!J23+[1]اران!J23+[1]اصفهان!J23</f>
        <v>935</v>
      </c>
    </row>
    <row r="24" spans="1:10">
      <c r="A24" s="20" t="s">
        <v>110</v>
      </c>
      <c r="B24" s="27">
        <f>[1]نايين!B24+[1]مباركه!B24+[1]گلپايگان!B24+[1]فلاورجان!B24+'[1]تيران وكرون'!B24+'[1]بوئين ومياندشت'!B24+[1]دهاقان!B24+[1]چادگان!B24+[1]شهرضا!B24+[1]فريدن!B24+[1]خور!B24+'[1]خميني شهر'!B24+[1]سميرم!B24+[1]لنجان!B24+[1]فريدونشهر!B24+[1]نطنز!B24+'[1]نجف اباد'!B24+'[1]شاهين شهر'!B24+[1]كاشان!B24+[1]خوانسار!B24+[1]برخوار!B24+[1]اردستان!B24+[1]اران!B24+[1]اصفهان!B24</f>
        <v>158</v>
      </c>
      <c r="C24" s="20" t="s">
        <v>116</v>
      </c>
      <c r="D24" s="32">
        <f>[1]نايين!D24+[1]مباركه!D24+[1]گلپايگان!D24+[1]فلاورجان!D24+'[1]تيران وكرون'!D24+'[1]بوئين ومياندشت'!D24+[1]دهاقان!D24+[1]چادگان!D24+[1]شهرضا!D24+[1]فريدن!D24+[1]خور!D24+'[1]خميني شهر'!D24+[1]سميرم!D24+[1]لنجان!D24+[1]فريدونشهر!D24+[1]نطنز!D24+'[1]نجف اباد'!D24+'[1]شاهين شهر'!D24+[1]كاشان!D24+[1]خوانسار!D24+[1]برخوار!D24+[1]اردستان!D24+[1]اران!D24+[1]اصفهان!D24</f>
        <v>1</v>
      </c>
      <c r="E24" s="20" t="s">
        <v>103</v>
      </c>
      <c r="F24" s="27">
        <f>[1]نايين!F24+[1]مباركه!F24+[1]گلپايگان!F24+[1]فلاورجان!F24+'[1]تيران وكرون'!F24+'[1]بوئين ومياندشت'!F24+[1]دهاقان!F24+[1]چادگان!F24+[1]شهرضا!F24+[1]فريدن!F24+[1]خور!F24+'[1]خميني شهر'!F24+[1]سميرم!F24+[1]لنجان!F24+[1]فريدونشهر!F24+[1]نطنز!F24+'[1]نجف اباد'!F24+'[1]شاهين شهر'!F24+[1]كاشان!F24+[1]خوانسار!F24+[1]برخوار!F24+[1]اردستان!F24+[1]اران!F24+[1]اصفهان!F24</f>
        <v>44</v>
      </c>
      <c r="G24" s="20" t="s">
        <v>113</v>
      </c>
      <c r="H24" s="27">
        <f>[1]نايين!H24+[1]مباركه!H24+[1]گلپايگان!H24+[1]فلاورجان!H24+'[1]تيران وكرون'!H24+'[1]بوئين ومياندشت'!H24+[1]دهاقان!H24+[1]چادگان!H24+[1]شهرضا!H24+[1]فريدن!H24+[1]خور!H24+'[1]خميني شهر'!H24+[1]سميرم!H24+[1]لنجان!H24+[1]فريدونشهر!H24+[1]نطنز!H24+'[1]نجف اباد'!H24+'[1]شاهين شهر'!H24+[1]كاشان!H24+[1]خوانسار!H24+[1]برخوار!H24+[1]اردستان!H24+[1]اران!H24+[1]اصفهان!H24</f>
        <v>339</v>
      </c>
      <c r="I24" s="20" t="s">
        <v>95</v>
      </c>
      <c r="J24" s="27">
        <f>[1]نايين!J24+[1]مباركه!J24+[1]گلپايگان!J24+[1]فلاورجان!J24+'[1]تيران وكرون'!J24+'[1]بوئين ومياندشت'!J24+[1]دهاقان!J24+[1]چادگان!J24+[1]شهرضا!J24+[1]فريدن!J24+[1]خور!J24+'[1]خميني شهر'!J24+[1]سميرم!J24+[1]لنجان!J24+[1]فريدونشهر!J24+[1]نطنز!J24+'[1]نجف اباد'!J24+'[1]شاهين شهر'!J24+[1]كاشان!J24+[1]خوانسار!J24+[1]برخوار!J24+[1]اردستان!J24+[1]اران!J24+[1]اصفهان!J24</f>
        <v>153</v>
      </c>
    </row>
    <row r="25" spans="1:10" ht="36">
      <c r="A25" s="20" t="s">
        <v>115</v>
      </c>
      <c r="B25" s="27">
        <f>[1]نايين!B25+[1]مباركه!B25+[1]گلپايگان!B25+[1]فلاورجان!B25+'[1]تيران وكرون'!B25+'[1]بوئين ومياندشت'!B25+[1]دهاقان!B25+[1]چادگان!B25+[1]شهرضا!B25+[1]فريدن!B25+[1]خور!B25+'[1]خميني شهر'!B25+[1]سميرم!B25+[1]لنجان!B25+[1]فريدونشهر!B25+[1]نطنز!B25+'[1]نجف اباد'!B25+'[1]شاهين شهر'!B25+[1]كاشان!B25+[1]خوانسار!B25+[1]برخوار!B25+[1]اردستان!B25+[1]اران!B25+[1]اصفهان!B25</f>
        <v>274</v>
      </c>
      <c r="C25" s="22"/>
      <c r="D25" s="27">
        <f>[1]نايين!D25+[1]مباركه!D25+[1]گلپايگان!D25+[1]فلاورجان!D25+'[1]تيران وكرون'!D25+'[1]بوئين ومياندشت'!D25+[1]دهاقان!D25+[1]چادگان!D25+[1]شهرضا!D25+[1]فريدن!D25+[1]خور!D25+'[1]خميني شهر'!D25+[1]سميرم!D25+[1]لنجان!D25+[1]فريدونشهر!D25+[1]نطنز!D25+'[1]نجف اباد'!D25+'[1]شاهين شهر'!D25+[1]كاشان!D25+[1]خوانسار!D25+[1]برخوار!D25+[1]اردستان!D25+[1]اران!D25+[1]اصفهان!D25</f>
        <v>5</v>
      </c>
      <c r="E25" s="20" t="s">
        <v>107</v>
      </c>
      <c r="F25" s="27">
        <f>[1]نايين!F25+[1]مباركه!F25+[1]گلپايگان!F25+[1]فلاورجان!F25+'[1]تيران وكرون'!F25+'[1]بوئين ومياندشت'!F25+[1]دهاقان!F25+[1]چادگان!F25+[1]شهرضا!F25+[1]فريدن!F25+[1]خور!F25+'[1]خميني شهر'!F25+[1]سميرم!F25+[1]لنجان!F25+[1]فريدونشهر!F25+[1]نطنز!F25+'[1]نجف اباد'!F25+'[1]شاهين شهر'!F25+[1]كاشان!F25+[1]خوانسار!F25+[1]برخوار!F25+[1]اردستان!F25+[1]اران!F25+[1]اصفهان!F25</f>
        <v>2</v>
      </c>
      <c r="G25" s="20" t="s">
        <v>118</v>
      </c>
      <c r="H25" s="27">
        <f>[1]نايين!H25+[1]مباركه!H25+[1]گلپايگان!H25+[1]فلاورجان!H25+'[1]تيران وكرون'!H25+'[1]بوئين ومياندشت'!H25+[1]دهاقان!H25+[1]چادگان!H25+[1]شهرضا!H25+[1]فريدن!H25+[1]خور!H25+'[1]خميني شهر'!H25+[1]سميرم!H25+[1]لنجان!H25+[1]فريدونشهر!H25+[1]نطنز!H25+'[1]نجف اباد'!H25+'[1]شاهين شهر'!H25+[1]كاشان!H25+[1]خوانسار!H25+[1]برخوار!H25+[1]اردستان!H25+[1]اران!H25+[1]اصفهان!H25</f>
        <v>466</v>
      </c>
      <c r="I25" s="20" t="s">
        <v>100</v>
      </c>
      <c r="J25" s="26" t="s">
        <v>1</v>
      </c>
    </row>
    <row r="26" spans="1:10">
      <c r="A26" s="20" t="s">
        <v>120</v>
      </c>
      <c r="B26" s="27">
        <f>[1]نايين!B26+[1]مباركه!B26+[1]گلپايگان!B26+[1]فلاورجان!B26+'[1]تيران وكرون'!B26+'[1]بوئين ومياندشت'!B26+[1]دهاقان!B26+[1]چادگان!B26+[1]شهرضا!B26+[1]فريدن!B26+[1]خور!B26+'[1]خميني شهر'!B26+[1]سميرم!B26+[1]لنجان!B26+[1]فريدونشهر!B26+[1]نطنز!B26+'[1]نجف اباد'!B26+'[1]شاهين شهر'!B26+[1]كاشان!B26+[1]خوانسار!B26+[1]برخوار!B26+[1]اردستان!B26+[1]اران!B26+[1]اصفهان!B26</f>
        <v>2</v>
      </c>
      <c r="C26" s="23"/>
      <c r="D26" s="27">
        <v>0</v>
      </c>
      <c r="E26" s="20" t="s">
        <v>112</v>
      </c>
      <c r="F26" s="27">
        <f>[1]نايين!F26+[1]مباركه!F26+[1]گلپايگان!F26+[1]فلاورجان!F26+'[1]تيران وكرون'!F26+'[1]بوئين ومياندشت'!F26+[1]دهاقان!F26+[1]چادگان!F26+[1]شهرضا!F26+[1]فريدن!F26+[1]خور!F26+'[1]خميني شهر'!F26+[1]سميرم!F26+[1]لنجان!F26+[1]فريدونشهر!F26+[1]نطنز!F26+'[1]نجف اباد'!F26+'[1]شاهين شهر'!F26+[1]كاشان!F26+[1]خوانسار!F26+[1]برخوار!F26+[1]اردستان!F26+[1]اران!F26+[1]اصفهان!F26</f>
        <v>5</v>
      </c>
      <c r="G26" s="20" t="s">
        <v>123</v>
      </c>
      <c r="H26" s="27">
        <f>[1]نايين!H26+[1]مباركه!H26+[1]گلپايگان!H26+[1]فلاورجان!H26+'[1]تيران وكرون'!H26+'[1]بوئين ومياندشت'!H26+[1]دهاقان!H26+[1]چادگان!H26+[1]شهرضا!H26+[1]فريدن!H26+[1]خور!H26+'[1]خميني شهر'!H26+[1]سميرم!H26+[1]لنجان!H26+[1]فريدونشهر!H26+[1]نطنز!H26+'[1]نجف اباد'!H26+'[1]شاهين شهر'!H26+[1]كاشان!H26+[1]خوانسار!H26+[1]برخوار!H26+[1]اردستان!H26+[1]اران!H26+[1]اصفهان!H26</f>
        <v>184</v>
      </c>
      <c r="I26" s="20" t="s">
        <v>10</v>
      </c>
      <c r="J26" s="27">
        <f>[1]نايين!J26+[1]مباركه!J26+[1]گلپايگان!J26+[1]فلاورجان!J26+'[1]تيران وكرون'!J26+'[1]بوئين ومياندشت'!J26+[1]دهاقان!J26+[1]چادگان!J26+[1]شهرضا!J26+[1]فريدن!J26+[1]خور!J26+'[1]خميني شهر'!J26+[1]سميرم!J26+[1]لنجان!J26+[1]فريدونشهر!J26+[1]نطنز!J26+'[1]نجف اباد'!J26+'[1]شاهين شهر'!J26+[1]كاشان!J26+[1]خوانسار!J26+[1]برخوار!J26+[1]اردستان!J26+[1]اران!J26+[1]اصفهان!J26</f>
        <v>11</v>
      </c>
    </row>
    <row r="27" spans="1:10">
      <c r="A27" s="20" t="s">
        <v>125</v>
      </c>
      <c r="B27" s="27">
        <f>[1]نايين!B27+[1]مباركه!B27+[1]گلپايگان!B27+[1]فلاورجان!B27+'[1]تيران وكرون'!B27+'[1]بوئين ومياندشت'!B27+[1]دهاقان!B27+[1]چادگان!B27+[1]شهرضا!B27+[1]فريدن!B27+[1]خور!B27+'[1]خميني شهر'!B27+[1]سميرم!B27+[1]لنجان!B27+[1]فريدونشهر!B27+[1]نطنز!B27+'[1]نجف اباد'!B27+'[1]شاهين شهر'!B27+[1]كاشان!B27+[1]خوانسار!B27+[1]برخوار!B27+[1]اردستان!B27+[1]اران!B27+[1]اصفهان!B27</f>
        <v>46</v>
      </c>
      <c r="C27" s="23"/>
      <c r="D27" s="27">
        <f>[1]نايين!D27+[1]مباركه!D27+[1]گلپايگان!D27+[1]فلاورجان!D27+'[1]تيران وكرون'!D27+'[1]بوئين ومياندشت'!D27+[1]دهاقان!D27+[1]چادگان!D27+[1]شهرضا!D27+[1]فريدن!D27+[1]خور!D27+'[1]خميني شهر'!D27+[1]سميرم!D27+[1]لنجان!D27+[1]فريدونشهر!D27+[1]نطنز!D27+'[1]نجف اباد'!D27+'[1]شاهين شهر'!D27+[1]كاشان!D27+[1]خوانسار!D27+[1]برخوار!D27+[1]اردستان!D27+[1]اران!D27+[1]اصفهان!D27</f>
        <v>0</v>
      </c>
      <c r="E27" s="20" t="s">
        <v>117</v>
      </c>
      <c r="F27" s="27">
        <f>[1]نايين!F27+[1]مباركه!F27+[1]گلپايگان!F27+[1]فلاورجان!F27+'[1]تيران وكرون'!F27+'[1]بوئين ومياندشت'!F27+[1]دهاقان!F27+[1]چادگان!F27+[1]شهرضا!F27+[1]فريدن!F27+[1]خور!F27+'[1]خميني شهر'!F27+[1]سميرم!F27+[1]لنجان!F27+[1]فريدونشهر!F27+[1]نطنز!F27+'[1]نجف اباد'!F27+'[1]شاهين شهر'!F27+[1]كاشان!F27+[1]خوانسار!F27+[1]برخوار!F27+[1]اردستان!F27+[1]اران!F27+[1]اصفهان!F27</f>
        <v>405</v>
      </c>
      <c r="G27" s="20" t="s">
        <v>126</v>
      </c>
      <c r="H27" s="27">
        <f>[1]نايين!H27+[1]مباركه!H27+[1]گلپايگان!H27+[1]فلاورجان!H27+'[1]تيران وكرون'!H27+'[1]بوئين ومياندشت'!H27+[1]دهاقان!H27+[1]چادگان!H27+[1]شهرضا!H27+[1]فريدن!H27+[1]خور!H27+'[1]خميني شهر'!H27+[1]سميرم!H27+[1]لنجان!H27+[1]فريدونشهر!H27+[1]نطنز!H27+'[1]نجف اباد'!H27+'[1]شاهين شهر'!H27+[1]كاشان!H27+[1]خوانسار!H27+[1]برخوار!H27+[1]اردستان!H27+[1]اران!H27+[1]اصفهان!H27</f>
        <v>0</v>
      </c>
      <c r="I27" s="20" t="s">
        <v>109</v>
      </c>
      <c r="J27" s="27">
        <f>[1]نايين!J27+[1]مباركه!J27+[1]گلپايگان!J27+[1]فلاورجان!J27+'[1]تيران وكرون'!J27+'[1]بوئين ومياندشت'!J27+[1]دهاقان!J27+[1]چادگان!J27+[1]شهرضا!J27+[1]فريدن!J27+[1]خور!J27+'[1]خميني شهر'!J27+[1]سميرم!J27+[1]لنجان!J27+[1]فريدونشهر!J27+[1]نطنز!J27+'[1]نجف اباد'!J27+'[1]شاهين شهر'!J27+[1]كاشان!J27+[1]خوانسار!J27+[1]برخوار!J27+[1]اردستان!J27+[1]اران!J27+[1]اصفهان!J27</f>
        <v>147</v>
      </c>
    </row>
    <row r="28" spans="1:10">
      <c r="A28" s="20"/>
      <c r="B28" s="27">
        <f>[1]نايين!B28+[1]مباركه!B28+[1]گلپايگان!B28+[1]فلاورجان!B28+'[1]تيران وكرون'!B28+'[1]بوئين ومياندشت'!B28+[1]دهاقان!B28+[1]چادگان!B28+[1]شهرضا!B28+[1]فريدن!B28+[1]خور!B28+'[1]خميني شهر'!B28+[1]سميرم!B28+[1]لنجان!B28+[1]فريدونشهر!B28+[1]نطنز!B28+'[1]نجف اباد'!B28+'[1]شاهين شهر'!B28+[1]كاشان!B28+[1]خوانسار!B28+[1]برخوار!B28+[1]اردستان!B28+[1]اران!B28+[1]اصفهان!B28</f>
        <v>0</v>
      </c>
      <c r="C28" s="23"/>
      <c r="D28" s="27">
        <f>[1]نايين!D28+[1]مباركه!D28+[1]گلپايگان!D28+[1]فلاورجان!D28+'[1]تيران وكرون'!D28+'[1]بوئين ومياندشت'!D28+[1]دهاقان!D28+[1]چادگان!D28+[1]شهرضا!D28+[1]فريدن!D28+[1]خور!D28+'[1]خميني شهر'!D28+[1]سميرم!D28+[1]لنجان!D28+[1]فريدونشهر!D28+[1]نطنز!D28+'[1]نجف اباد'!D28+'[1]شاهين شهر'!D28+[1]كاشان!D28+[1]خوانسار!D28+[1]برخوار!D28+[1]اردستان!D28+[1]اران!D28+[1]اصفهان!D28</f>
        <v>0</v>
      </c>
      <c r="E28" s="20"/>
      <c r="F28" s="27">
        <f>[1]نايين!F28+[1]مباركه!F28+[1]گلپايگان!F28+[1]فلاورجان!F28+'[1]تيران وكرون'!F28+'[1]بوئين ومياندشت'!F28+[1]دهاقان!F28+[1]چادگان!F28+[1]شهرضا!F28+[1]فريدن!F28+[1]خور!F28+'[1]خميني شهر'!F28+[1]سميرم!F28+[1]لنجان!F28+[1]فريدونشهر!F28+[1]نطنز!F28+'[1]نجف اباد'!F28+'[1]شاهين شهر'!F28+[1]كاشان!F28+[1]خوانسار!F28+[1]برخوار!F28+[1]اردستان!F28+[1]اران!F28+[1]اصفهان!F28</f>
        <v>0</v>
      </c>
      <c r="G28" s="20" t="s">
        <v>128</v>
      </c>
      <c r="H28" s="27">
        <f>[1]نايين!H28+[1]مباركه!H28+[1]گلپايگان!H28+[1]فلاورجان!H28+'[1]تيران وكرون'!H28+'[1]بوئين ومياندشت'!H28+[1]دهاقان!H28+[1]چادگان!H28+[1]شهرضا!H28+[1]فريدن!H28+[1]خور!H28+'[1]خميني شهر'!H28+[1]سميرم!H28+[1]لنجان!H28+[1]فريدونشهر!H28+[1]نطنز!H28+'[1]نجف اباد'!H28+'[1]شاهين شهر'!H28+[1]كاشان!H28+[1]خوانسار!H28+[1]برخوار!H28+[1]اردستان!H28+[1]اران!H28+[1]اصفهان!H28</f>
        <v>0</v>
      </c>
      <c r="I28" s="20" t="s">
        <v>114</v>
      </c>
      <c r="J28" s="27">
        <f>[1]نايين!J28+[1]مباركه!J28+[1]گلپايگان!J28+[1]فلاورجان!J28+'[1]تيران وكرون'!J28+'[1]بوئين ومياندشت'!J28+[1]دهاقان!J28+[1]چادگان!J28+[1]شهرضا!J28+[1]فريدن!J28+[1]خور!J28+'[1]خميني شهر'!J28+[1]سميرم!J28+[1]لنجان!J28+[1]فريدونشهر!J28+[1]نطنز!J28+'[1]نجف اباد'!J28+'[1]شاهين شهر'!J28+[1]كاشان!J28+[1]خوانسار!J28+[1]برخوار!J28+[1]اردستان!J28+[1]اران!J28+[1]اصفهان!J28</f>
        <v>12</v>
      </c>
    </row>
    <row r="29" spans="1:10" ht="20.25">
      <c r="A29" s="24"/>
      <c r="B29" s="30">
        <f>SUM(B3:B28)</f>
        <v>41829</v>
      </c>
      <c r="C29" s="24"/>
      <c r="D29" s="30">
        <f>SUM(D3:D28)</f>
        <v>4941</v>
      </c>
      <c r="E29" s="24"/>
      <c r="F29" s="30">
        <f>SUM(F3:F28)</f>
        <v>11238</v>
      </c>
      <c r="G29" s="20" t="s">
        <v>130</v>
      </c>
      <c r="H29" s="27">
        <f>[1]نايين!H29+[1]مباركه!H29+[1]گلپايگان!H29+[1]فلاورجان!H29+'[1]تيران وكرون'!H29+'[1]بوئين ومياندشت'!H29+[1]دهاقان!H29+[1]چادگان!H29+[1]شهرضا!H29+[1]فريدن!H29+[1]خور!H29+'[1]خميني شهر'!H29+[1]سميرم!H29+[1]لنجان!H29+[1]فريدونشهر!H29+[1]نطنز!H29+'[1]نجف اباد'!H29+'[1]شاهين شهر'!H29+[1]كاشان!H29+[1]خوانسار!H29+[1]برخوار!H29+[1]اردستان!H29+[1]اران!H29+[1]اصفهان!H29</f>
        <v>3</v>
      </c>
      <c r="I29" s="20" t="s">
        <v>124</v>
      </c>
      <c r="J29" s="27">
        <f>[1]نايين!J29+[1]مباركه!J29+[1]گلپايگان!J29+[1]فلاورجان!J29+'[1]تيران وكرون'!J29+'[1]بوئين ومياندشت'!J29+[1]دهاقان!J29+[1]چادگان!J29+[1]شهرضا!J29+[1]فريدن!J29+[1]خور!J29+'[1]خميني شهر'!J29+[1]سميرم!J29+[1]لنجان!J29+[1]فريدونشهر!J29+[1]نطنز!J29+'[1]نجف اباد'!J29+'[1]شاهين شهر'!J29+[1]كاشان!J29+[1]خوانسار!J29+[1]برخوار!J29+[1]اردستان!J29+[1]اران!J29+[1]اصفهان!J29</f>
        <v>97</v>
      </c>
    </row>
    <row r="30" spans="1:10">
      <c r="A30" s="24"/>
      <c r="B30" s="33"/>
      <c r="C30" s="24"/>
      <c r="D30" s="33"/>
      <c r="E30" s="24"/>
      <c r="F30" s="33"/>
      <c r="G30" s="20" t="s">
        <v>132</v>
      </c>
      <c r="H30" s="27">
        <f>[1]نايين!H30+[1]مباركه!H30+[1]گلپايگان!H30+[1]فلاورجان!H30+'[1]تيران وكرون'!H30+'[1]بوئين ومياندشت'!H30+[1]دهاقان!H30+[1]چادگان!H30+[1]شهرضا!H30+[1]فريدن!H30+[1]خور!H30+'[1]خميني شهر'!H30+[1]سميرم!H30+[1]لنجان!H30+[1]فريدونشهر!H30+[1]نطنز!H30+'[1]نجف اباد'!H30+'[1]شاهين شهر'!H30+[1]كاشان!H30+[1]خوانسار!H30+[1]برخوار!H30+[1]اردستان!H30+[1]اران!H30+[1]اصفهان!H30</f>
        <v>0</v>
      </c>
      <c r="I30" s="20" t="s">
        <v>127</v>
      </c>
      <c r="J30" s="27">
        <f>[1]نايين!J30+[1]مباركه!J30+[1]گلپايگان!J30+[1]فلاورجان!J30+'[1]تيران وكرون'!J30+'[1]بوئين ومياندشت'!J30+[1]دهاقان!J30+[1]چادگان!J30+[1]شهرضا!J30+[1]فريدن!J30+[1]خور!J30+'[1]خميني شهر'!J30+[1]سميرم!J30+[1]لنجان!J30+[1]فريدونشهر!J30+[1]نطنز!J30+'[1]نجف اباد'!J30+'[1]شاهين شهر'!J30+[1]كاشان!J30+[1]خوانسار!J30+[1]برخوار!J30+[1]اردستان!J30+[1]اران!J30+[1]اصفهان!J30</f>
        <v>0</v>
      </c>
    </row>
    <row r="31" spans="1:10" ht="20.25">
      <c r="A31" s="24"/>
      <c r="B31" s="33"/>
      <c r="C31" s="25" t="s">
        <v>166</v>
      </c>
      <c r="D31" s="33"/>
      <c r="E31" s="25">
        <f>B29+D29+F29+H42</f>
        <v>79238</v>
      </c>
      <c r="F31" s="33"/>
      <c r="G31" s="20" t="s">
        <v>134</v>
      </c>
      <c r="H31" s="27">
        <f>[1]نايين!H31+[1]مباركه!H31+[1]گلپايگان!H31+[1]فلاورجان!H31+'[1]تيران وكرون'!H31+'[1]بوئين ومياندشت'!H31+[1]دهاقان!H31+[1]چادگان!H31+[1]شهرضا!H31+[1]فريدن!H31+[1]خور!H31+'[1]خميني شهر'!H31+[1]سميرم!H31+[1]لنجان!H31+[1]فريدونشهر!H31+[1]نطنز!H31+'[1]نجف اباد'!H31+'[1]شاهين شهر'!H31+[1]كاشان!H31+[1]خوانسار!H31+[1]برخوار!H31+[1]اردستان!H31+[1]اران!H31+[1]اصفهان!H31</f>
        <v>73</v>
      </c>
      <c r="I31" s="20" t="s">
        <v>129</v>
      </c>
      <c r="J31" s="27">
        <f>[1]نايين!J31+[1]مباركه!J31+[1]گلپايگان!J31+[1]فلاورجان!J31+'[1]تيران وكرون'!J31+'[1]بوئين ومياندشت'!J31+[1]دهاقان!J31+[1]چادگان!J31+[1]شهرضا!J31+[1]فريدن!J31+[1]خور!J31+'[1]خميني شهر'!J31+[1]سميرم!J31+[1]لنجان!J31+[1]فريدونشهر!J31+[1]نطنز!J31+'[1]نجف اباد'!J31+'[1]شاهين شهر'!J31+[1]كاشان!J31+[1]خوانسار!J31+[1]برخوار!J31+[1]اردستان!J31+[1]اران!J31+[1]اصفهان!J31</f>
        <v>34</v>
      </c>
    </row>
    <row r="32" spans="1:10">
      <c r="A32" s="24"/>
      <c r="B32" s="33"/>
      <c r="C32" s="24"/>
      <c r="D32" s="33"/>
      <c r="E32" s="24"/>
      <c r="F32" s="33"/>
      <c r="G32" s="20" t="s">
        <v>136</v>
      </c>
      <c r="H32" s="27">
        <f>[1]نايين!H32+[1]مباركه!H32+[1]گلپايگان!H32+[1]فلاورجان!H32+'[1]تيران وكرون'!H32+'[1]بوئين ومياندشت'!H32+[1]دهاقان!H32+[1]چادگان!H32+[1]شهرضا!H32+[1]فريدن!H32+[1]خور!H32+'[1]خميني شهر'!H32+[1]سميرم!H32+[1]لنجان!H32+[1]فريدونشهر!H32+[1]نطنز!H32+'[1]نجف اباد'!H32+'[1]شاهين شهر'!H32+[1]كاشان!H32+[1]خوانسار!H32+[1]برخوار!H32+[1]اردستان!H32+[1]اران!H32+[1]اصفهان!H32</f>
        <v>0</v>
      </c>
      <c r="I32" s="20" t="s">
        <v>131</v>
      </c>
      <c r="J32" s="27">
        <f>[1]نايين!J32+[1]مباركه!J32+[1]گلپايگان!J32+[1]فلاورجان!J32+'[1]تيران وكرون'!J32+'[1]بوئين ومياندشت'!J32+[1]دهاقان!J32+[1]چادگان!J32+[1]شهرضا!J32+[1]فريدن!J32+[1]خور!J32+'[1]خميني شهر'!J32+[1]سميرم!J32+[1]لنجان!J32+[1]فريدونشهر!J32+[1]نطنز!J32+'[1]نجف اباد'!J32+'[1]شاهين شهر'!J32+[1]كاشان!J32+[1]خوانسار!J32+[1]برخوار!J32+[1]اردستان!J32+[1]اران!J32+[1]اصفهان!J32</f>
        <v>23</v>
      </c>
    </row>
    <row r="33" spans="1:10">
      <c r="A33" s="24"/>
      <c r="B33" s="33"/>
      <c r="C33" s="24"/>
      <c r="D33" s="33"/>
      <c r="E33" s="24"/>
      <c r="F33" s="33"/>
      <c r="G33" s="20" t="s">
        <v>138</v>
      </c>
      <c r="H33" s="27">
        <f>[1]نايين!H33+[1]مباركه!H33+[1]گلپايگان!H33+[1]فلاورجان!H33+'[1]تيران وكرون'!H33+'[1]بوئين ومياندشت'!H33+[1]دهاقان!H33+[1]چادگان!H33+[1]شهرضا!H33+[1]فريدن!H33+[1]خور!H33+'[1]خميني شهر'!H33+[1]سميرم!H33+[1]لنجان!H33+[1]فريدونشهر!H33+[1]نطنز!H33+'[1]نجف اباد'!H33+'[1]شاهين شهر'!H33+[1]كاشان!H33+[1]خوانسار!H33+[1]برخوار!H33+[1]اردستان!H33+[1]اران!H33+[1]اصفهان!H33</f>
        <v>0</v>
      </c>
      <c r="I33" s="20" t="s">
        <v>133</v>
      </c>
      <c r="J33" s="27">
        <f>[1]نايين!J33+[1]مباركه!J33+[1]گلپايگان!J33+[1]فلاورجان!J33+'[1]تيران وكرون'!J33+'[1]بوئين ومياندشت'!J33+[1]دهاقان!J33+[1]چادگان!J33+[1]شهرضا!J33+[1]فريدن!J33+[1]خور!J33+'[1]خميني شهر'!J33+[1]سميرم!J33+[1]لنجان!J33+[1]فريدونشهر!J33+[1]نطنز!J33+'[1]نجف اباد'!J33+'[1]شاهين شهر'!J33+[1]كاشان!J33+[1]خوانسار!J33+[1]برخوار!J33+[1]اردستان!J33+[1]اران!J33+[1]اصفهان!J33</f>
        <v>27</v>
      </c>
    </row>
    <row r="34" spans="1:10">
      <c r="A34" s="24"/>
      <c r="B34" s="33"/>
      <c r="C34" s="24"/>
      <c r="D34" s="33"/>
      <c r="E34" s="24"/>
      <c r="F34" s="33"/>
      <c r="G34" s="20" t="s">
        <v>140</v>
      </c>
      <c r="H34" s="27">
        <f>[1]نايين!H34+[1]مباركه!H34+[1]گلپايگان!H34+[1]فلاورجان!H34+'[1]تيران وكرون'!H34+'[1]بوئين ومياندشت'!H34+[1]دهاقان!H34+[1]چادگان!H34+[1]شهرضا!H34+[1]فريدن!H34+[1]خور!H34+'[1]خميني شهر'!H34+[1]سميرم!H34+[1]لنجان!H34+[1]فريدونشهر!H34+[1]نطنز!H34+'[1]نجف اباد'!H34+'[1]شاهين شهر'!H34+[1]كاشان!H34+[1]خوانسار!H34+[1]برخوار!H34+[1]اردستان!H34+[1]اران!H34+[1]اصفهان!H34</f>
        <v>2</v>
      </c>
      <c r="I34" s="20" t="s">
        <v>135</v>
      </c>
      <c r="J34" s="27">
        <f>[1]نايين!J34+[1]مباركه!J34+[1]گلپايگان!J34+[1]فلاورجان!J34+'[1]تيران وكرون'!J34+'[1]بوئين ومياندشت'!J34+[1]دهاقان!J34+[1]چادگان!J34+[1]شهرضا!J34+[1]فريدن!J34+[1]خور!J34+'[1]خميني شهر'!J34+[1]سميرم!J34+[1]لنجان!J34+[1]فريدونشهر!J34+[1]نطنز!J34+'[1]نجف اباد'!J34+'[1]شاهين شهر'!J34+[1]كاشان!J34+[1]خوانسار!J34+[1]برخوار!J34+[1]اردستان!J34+[1]اران!J34+[1]اصفهان!J34</f>
        <v>9</v>
      </c>
    </row>
    <row r="35" spans="1:10" ht="28.5">
      <c r="A35" s="24"/>
      <c r="B35" s="33"/>
      <c r="C35" s="24"/>
      <c r="D35" s="33"/>
      <c r="E35" s="24"/>
      <c r="F35" s="33"/>
      <c r="G35" s="20" t="s">
        <v>142</v>
      </c>
      <c r="H35" s="27">
        <f>[1]نايين!H35+[1]مباركه!H35+[1]گلپايگان!H35+[1]فلاورجان!H35+'[1]تيران وكرون'!H35+'[1]بوئين ومياندشت'!H35+[1]دهاقان!H35+[1]چادگان!H35+[1]شهرضا!H35+[1]فريدن!H35+[1]خور!H35+'[1]خميني شهر'!H35+[1]سميرم!H35+[1]لنجان!H35+[1]فريدونشهر!H35+[1]نطنز!H35+'[1]نجف اباد'!H35+'[1]شاهين شهر'!H35+[1]كاشان!H35+[1]خوانسار!H35+[1]برخوار!H35+[1]اردستان!H35+[1]اران!H35+[1]اصفهان!H35</f>
        <v>0</v>
      </c>
      <c r="I35" s="20" t="s">
        <v>137</v>
      </c>
      <c r="J35" s="27">
        <f>[1]نايين!J35+[1]مباركه!J35+[1]گلپايگان!J35+[1]فلاورجان!J35+'[1]تيران وكرون'!J35+'[1]بوئين ومياندشت'!J35+[1]دهاقان!J35+[1]چادگان!J35+[1]شهرضا!J35+[1]فريدن!J35+[1]خور!J35+'[1]خميني شهر'!J35+[1]سميرم!J35+[1]لنجان!J35+[1]فريدونشهر!J35+[1]نطنز!J35+'[1]نجف اباد'!J35+'[1]شاهين شهر'!J35+[1]كاشان!J35+[1]خوانسار!J35+[1]برخوار!J35+[1]اردستان!J35+[1]اران!J35+[1]اصفهان!J35</f>
        <v>1</v>
      </c>
    </row>
    <row r="36" spans="1:10">
      <c r="A36" s="24"/>
      <c r="B36" s="33"/>
      <c r="C36" s="24"/>
      <c r="D36" s="33"/>
      <c r="E36" s="24"/>
      <c r="F36" s="33"/>
      <c r="G36" s="20" t="s">
        <v>144</v>
      </c>
      <c r="H36" s="27">
        <f>[1]نايين!H36+[1]مباركه!H36+[1]گلپايگان!H36+[1]فلاورجان!H36+'[1]تيران وكرون'!H36+'[1]بوئين ومياندشت'!H36+[1]دهاقان!H36+[1]چادگان!H36+[1]شهرضا!H36+[1]فريدن!H36+[1]خور!H36+'[1]خميني شهر'!H36+[1]سميرم!H36+[1]لنجان!H36+[1]فريدونشهر!H36+[1]نطنز!H36+'[1]نجف اباد'!H36+'[1]شاهين شهر'!H36+[1]كاشان!H36+[1]خوانسار!H36+[1]برخوار!H36+[1]اردستان!H36+[1]اران!H36+[1]اصفهان!H36</f>
        <v>0</v>
      </c>
      <c r="I36" s="20" t="s">
        <v>139</v>
      </c>
      <c r="J36" s="27">
        <f>[1]نايين!J36+[1]مباركه!J36+[1]گلپايگان!J36+[1]فلاورجان!J36+'[1]تيران وكرون'!J36+'[1]بوئين ومياندشت'!J36+[1]دهاقان!J36+[1]چادگان!J36+[1]شهرضا!J36+[1]فريدن!J36+[1]خور!J36+'[1]خميني شهر'!J36+[1]سميرم!J36+[1]لنجان!J36+[1]فريدونشهر!J36+[1]نطنز!J36+'[1]نجف اباد'!J36+'[1]شاهين شهر'!J36+[1]كاشان!J36+[1]خوانسار!J36+[1]برخوار!J36+[1]اردستان!J36+[1]اران!J36+[1]اصفهان!J36</f>
        <v>21</v>
      </c>
    </row>
    <row r="37" spans="1:10">
      <c r="A37" s="24"/>
      <c r="B37" s="33"/>
      <c r="C37" s="24"/>
      <c r="D37" s="33"/>
      <c r="E37" s="24"/>
      <c r="F37" s="33"/>
      <c r="G37" s="20" t="s">
        <v>146</v>
      </c>
      <c r="H37" s="27">
        <f>[1]نايين!H37+[1]مباركه!H37+[1]گلپايگان!H37+[1]فلاورجان!H37+'[1]تيران وكرون'!H37+'[1]بوئين ومياندشت'!H37+[1]دهاقان!H37+[1]چادگان!H37+[1]شهرضا!H37+[1]فريدن!H37+[1]خور!H37+'[1]خميني شهر'!H37+[1]سميرم!H37+[1]لنجان!H37+[1]فريدونشهر!H37+[1]نطنز!H37+'[1]نجف اباد'!H37+'[1]شاهين شهر'!H37+[1]كاشان!H37+[1]خوانسار!H37+[1]برخوار!H37+[1]اردستان!H37+[1]اران!H37+[1]اصفهان!H37</f>
        <v>20</v>
      </c>
      <c r="I37" s="20" t="s">
        <v>141</v>
      </c>
      <c r="J37" s="27">
        <f>[1]نايين!J37+[1]مباركه!J37+[1]گلپايگان!J37+[1]فلاورجان!J37+'[1]تيران وكرون'!J37+'[1]بوئين ومياندشت'!J37+[1]دهاقان!J37+[1]چادگان!J37+[1]شهرضا!J37+[1]فريدن!J37+[1]خور!J37+'[1]خميني شهر'!J37+[1]سميرم!J37+[1]لنجان!J37+[1]فريدونشهر!J37+[1]نطنز!J37+'[1]نجف اباد'!J37+'[1]شاهين شهر'!J37+[1]كاشان!J37+[1]خوانسار!J37+[1]برخوار!J37+[1]اردستان!J37+[1]اران!J37+[1]اصفهان!J37</f>
        <v>143</v>
      </c>
    </row>
    <row r="38" spans="1:10" ht="28.5">
      <c r="A38" s="24"/>
      <c r="B38" s="33"/>
      <c r="C38" s="24"/>
      <c r="D38" s="33"/>
      <c r="E38" s="24"/>
      <c r="F38" s="33"/>
      <c r="G38" s="20" t="s">
        <v>148</v>
      </c>
      <c r="H38" s="27">
        <f>[1]نايين!H38+[1]مباركه!H38+[1]گلپايگان!H38+[1]فلاورجان!H38+'[1]تيران وكرون'!H38+'[1]بوئين ومياندشت'!H38+[1]دهاقان!H38+[1]چادگان!H38+[1]شهرضا!H38+[1]فريدن!H38+[1]خور!H38+'[1]خميني شهر'!H38+[1]سميرم!H38+[1]لنجان!H38+[1]فريدونشهر!H38+[1]نطنز!H38+'[1]نجف اباد'!H38+'[1]شاهين شهر'!H38+[1]كاشان!H38+[1]خوانسار!H38+[1]برخوار!H38+[1]اردستان!H38+[1]اران!H38+[1]اصفهان!H38</f>
        <v>28</v>
      </c>
      <c r="I38" s="20" t="s">
        <v>143</v>
      </c>
      <c r="J38" s="27">
        <f>[1]نايين!J38+[1]مباركه!J38+[1]گلپايگان!J38+[1]فلاورجان!J38+'[1]تيران وكرون'!J38+'[1]بوئين ومياندشت'!J38+[1]دهاقان!J38+[1]چادگان!J38+[1]شهرضا!J38+[1]فريدن!J38+[1]خور!J38+'[1]خميني شهر'!J38+[1]سميرم!J38+[1]لنجان!J38+[1]فريدونشهر!J38+[1]نطنز!J38+'[1]نجف اباد'!J38+'[1]شاهين شهر'!J38+[1]كاشان!J38+[1]خوانسار!J38+[1]برخوار!J38+[1]اردستان!J38+[1]اران!J38+[1]اصفهان!J38</f>
        <v>64</v>
      </c>
    </row>
    <row r="39" spans="1:10" ht="28.5">
      <c r="A39" s="24"/>
      <c r="B39" s="33"/>
      <c r="C39" s="24"/>
      <c r="D39" s="33"/>
      <c r="E39" s="24"/>
      <c r="F39" s="33"/>
      <c r="G39" s="20" t="s">
        <v>149</v>
      </c>
      <c r="H39" s="27">
        <f>[1]نايين!H39+[1]مباركه!H39+[1]گلپايگان!H39+[1]فلاورجان!H39+'[1]تيران وكرون'!H39+'[1]بوئين ومياندشت'!H39+[1]دهاقان!H39+[1]چادگان!H39+[1]شهرضا!H39+[1]فريدن!H39+[1]خور!H39+'[1]خميني شهر'!H39+[1]سميرم!H39+[1]لنجان!H39+[1]فريدونشهر!H39+[1]نطنز!H39+'[1]نجف اباد'!H39+'[1]شاهين شهر'!H39+[1]كاشان!H39+[1]خوانسار!H39+[1]برخوار!H39+[1]اردستان!H39+[1]اران!H39+[1]اصفهان!H39</f>
        <v>3626</v>
      </c>
      <c r="I39" s="20" t="s">
        <v>167</v>
      </c>
      <c r="J39" s="27">
        <f>[1]نايين!J39+[1]مباركه!J39+[1]گلپايگان!J39+[1]فلاورجان!J39+'[1]تيران وكرون'!J39+'[1]بوئين ومياندشت'!J39+[1]دهاقان!J39+[1]چادگان!J39+[1]شهرضا!J39+[1]فريدن!J39+[1]خور!J39+'[1]خميني شهر'!J39+[1]سميرم!J39+[1]لنجان!J39+[1]فريدونشهر!J39+[1]نطنز!J39+'[1]نجف اباد'!J39+'[1]شاهين شهر'!J39+[1]كاشان!J39+[1]خوانسار!J39+[1]برخوار!J39+[1]اردستان!J39+[1]اران!J39+[1]اصفهان!J39</f>
        <v>18</v>
      </c>
    </row>
    <row r="40" spans="1:10">
      <c r="A40" s="24"/>
      <c r="B40" s="33"/>
      <c r="C40" s="24"/>
      <c r="D40" s="33"/>
      <c r="E40" s="24"/>
      <c r="F40" s="33"/>
      <c r="G40" s="20" t="s">
        <v>150</v>
      </c>
      <c r="H40" s="27">
        <f>[1]نايين!H40+[1]مباركه!H40+[1]گلپايگان!H40+[1]فلاورجان!H40+'[1]تيران وكرون'!H40+'[1]بوئين ومياندشت'!H40+[1]دهاقان!H40+[1]چادگان!H40+[1]شهرضا!H40+[1]فريدن!H40+[1]خور!H40+'[1]خميني شهر'!H40+[1]سميرم!H40+[1]لنجان!H40+[1]فريدونشهر!H40+[1]نطنز!H40+'[1]نجف اباد'!H40+'[1]شاهين شهر'!H40+[1]كاشان!H40+[1]خوانسار!H40+[1]برخوار!H40+[1]اردستان!H40+[1]اران!H40+[1]اصفهان!H40</f>
        <v>7118</v>
      </c>
      <c r="I40" s="20" t="s">
        <v>168</v>
      </c>
      <c r="J40" s="27">
        <f>[1]نايين!J40+[1]مباركه!J40+[1]گلپايگان!J40+[1]فلاورجان!J40+'[1]تيران وكرون'!J40+'[1]بوئين ومياندشت'!J40+[1]دهاقان!J40+[1]چادگان!J40+[1]شهرضا!J40+[1]فريدن!J40+[1]خور!J40+'[1]خميني شهر'!J40+[1]سميرم!J40+[1]لنجان!J40+[1]فريدونشهر!J40+[1]نطنز!J40+'[1]نجف اباد'!J40+'[1]شاهين شهر'!J40+[1]كاشان!J40+[1]خوانسار!J40+[1]برخوار!J40+[1]اردستان!J40+[1]اران!J40+[1]اصفهان!J40</f>
        <v>13</v>
      </c>
    </row>
    <row r="41" spans="1:10">
      <c r="A41" s="24"/>
      <c r="B41" s="33"/>
      <c r="C41" s="24"/>
      <c r="D41" s="33"/>
      <c r="E41" s="24"/>
      <c r="F41" s="33"/>
      <c r="G41" s="20" t="s">
        <v>169</v>
      </c>
      <c r="H41" s="27">
        <f>[1]نايين!H41+[1]مباركه!H41+[1]گلپايگان!H41+[1]فلاورجان!H41+'[1]تيران وكرون'!H41+'[1]بوئين ومياندشت'!H41+[1]دهاقان!H41+[1]چادگان!H41+[1]شهرضا!H41+[1]فريدن!H41+[1]خور!H41+'[1]خميني شهر'!H41+[1]سميرم!H41+[1]لنجان!H41+[1]فريدونشهر!H41+[1]نطنز!H41+'[1]نجف اباد'!H41+'[1]شاهين شهر'!H41+[1]كاشان!H41+[1]خوانسار!H41+[1]برخوار!H41+[1]اردستان!H41+[1]اران!H41+[1]اصفهان!H41</f>
        <v>0</v>
      </c>
      <c r="I41" s="20" t="s">
        <v>170</v>
      </c>
      <c r="J41" s="27">
        <f>[1]نايين!J41+[1]مباركه!J41+[1]گلپايگان!J41+[1]فلاورجان!J41+'[1]تيران وكرون'!J41+'[1]بوئين ومياندشت'!J41+[1]دهاقان!J41+[1]چادگان!J41+[1]شهرضا!J41+[1]فريدن!J41+[1]خور!J41+'[1]خميني شهر'!J41+[1]سميرم!J41+[1]لنجان!J41+[1]فريدونشهر!J41+[1]نطنز!J41+'[1]نجف اباد'!J41+'[1]شاهين شهر'!J41+[1]كاشان!J41+[1]خوانسار!J41+[1]برخوار!J41+[1]اردستان!J41+[1]اران!J41+[1]اصفهان!J41</f>
        <v>16</v>
      </c>
    </row>
    <row r="42" spans="1:10" ht="20.25">
      <c r="A42" s="22"/>
      <c r="B42" s="31"/>
      <c r="C42" s="22"/>
      <c r="D42" s="31"/>
      <c r="E42" s="22"/>
      <c r="F42" s="31"/>
      <c r="G42" s="22"/>
      <c r="H42" s="30">
        <f>SUM(H3:H41)</f>
        <v>21230</v>
      </c>
      <c r="I42" s="20" t="s">
        <v>171</v>
      </c>
      <c r="J42" s="27">
        <f>[1]نايين!J42+[1]مباركه!J42+[1]گلپايگان!J42+[1]فلاورجان!J42+'[1]تيران وكرون'!J42+'[1]بوئين ومياندشت'!J42+[1]دهاقان!J42+[1]چادگان!J42+[1]شهرضا!J42+[1]فريدن!J42+[1]خور!J42+'[1]خميني شهر'!J42+[1]سميرم!J42+[1]لنجان!J42+[1]فريدونشهر!J42+[1]نطنز!J42+'[1]نجف اباد'!J42+'[1]شاهين شهر'!J42+[1]كاشان!J42+[1]خوانسار!J42+[1]برخوار!J42+[1]اردستان!J42+[1]اران!J42+[1]اصفهان!J42</f>
        <v>68</v>
      </c>
    </row>
    <row r="43" spans="1:10">
      <c r="A43" s="22"/>
      <c r="B43" s="31"/>
      <c r="C43" s="22"/>
      <c r="D43" s="31"/>
      <c r="E43" s="22"/>
      <c r="F43" s="31"/>
      <c r="G43" s="22"/>
      <c r="H43" s="31"/>
      <c r="I43" s="20" t="s">
        <v>172</v>
      </c>
      <c r="J43" s="27">
        <f>[1]نايين!J43+[1]مباركه!J43+[1]گلپايگان!J43+[1]فلاورجان!J43+'[1]تيران وكرون'!J43+'[1]بوئين ومياندشت'!J43+[1]دهاقان!J43+[1]چادگان!J43+[1]شهرضا!J43+[1]فريدن!J43+[1]خور!J43+'[1]خميني شهر'!J43+[1]سميرم!J43+[1]لنجان!J43+[1]فريدونشهر!J43+[1]نطنز!J43+'[1]نجف اباد'!J43+'[1]شاهين شهر'!J43+[1]كاشان!J43+[1]خوانسار!J43+[1]برخوار!J43+[1]اردستان!J43+[1]اران!J43+[1]اصفهان!J43</f>
        <v>16</v>
      </c>
    </row>
    <row r="44" spans="1:10">
      <c r="A44" s="22"/>
      <c r="B44" s="31"/>
      <c r="C44" s="22"/>
      <c r="D44" s="31"/>
      <c r="E44" s="22"/>
      <c r="F44" s="31"/>
      <c r="G44" s="22"/>
      <c r="H44" s="31"/>
      <c r="I44" s="20" t="s">
        <v>173</v>
      </c>
      <c r="J44" s="27">
        <f>[1]نايين!J44+[1]مباركه!J44+[1]گلپايگان!J44+[1]فلاورجان!J44+'[1]تيران وكرون'!J44+'[1]بوئين ومياندشت'!J44+[1]دهاقان!J44+[1]چادگان!J44+[1]شهرضا!J44+[1]فريدن!J44+[1]خور!J44+'[1]خميني شهر'!J44+[1]سميرم!J44+[1]لنجان!J44+[1]فريدونشهر!J44+[1]نطنز!J44+'[1]نجف اباد'!J44+'[1]شاهين شهر'!J44+[1]كاشان!J44+[1]خوانسار!J44+[1]برخوار!J44+[1]اردستان!J44+[1]اران!J44+[1]اصفهان!J44</f>
        <v>16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selection sqref="A1:U17"/>
    </sheetView>
  </sheetViews>
  <sheetFormatPr defaultRowHeight="15"/>
  <sheetData>
    <row r="1" spans="1:21" ht="20.25">
      <c r="A1" s="241" t="s">
        <v>174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3"/>
    </row>
    <row r="2" spans="1:21">
      <c r="A2" s="237" t="s">
        <v>175</v>
      </c>
      <c r="B2" s="237" t="s">
        <v>176</v>
      </c>
      <c r="C2" s="245" t="s">
        <v>177</v>
      </c>
      <c r="D2" s="246"/>
      <c r="E2" s="246"/>
      <c r="F2" s="234" t="s">
        <v>178</v>
      </c>
      <c r="G2" s="234"/>
      <c r="H2" s="234"/>
      <c r="I2" s="245" t="s">
        <v>179</v>
      </c>
      <c r="J2" s="249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40"/>
    </row>
    <row r="3" spans="1:21">
      <c r="A3" s="244"/>
      <c r="B3" s="244"/>
      <c r="C3" s="247"/>
      <c r="D3" s="248"/>
      <c r="E3" s="248"/>
      <c r="F3" s="234"/>
      <c r="G3" s="234"/>
      <c r="H3" s="234"/>
      <c r="I3" s="247"/>
      <c r="J3" s="250"/>
      <c r="K3" s="239" t="s">
        <v>180</v>
      </c>
      <c r="L3" s="240"/>
      <c r="M3" s="234" t="s">
        <v>181</v>
      </c>
      <c r="N3" s="234"/>
      <c r="O3" s="234"/>
      <c r="P3" s="234"/>
      <c r="Q3" s="234"/>
      <c r="R3" s="234"/>
      <c r="S3" s="234"/>
      <c r="T3" s="40"/>
      <c r="U3" s="40" t="s">
        <v>182</v>
      </c>
    </row>
    <row r="4" spans="1:21">
      <c r="A4" s="244"/>
      <c r="B4" s="244"/>
      <c r="C4" s="237" t="s">
        <v>183</v>
      </c>
      <c r="D4" s="237" t="s">
        <v>184</v>
      </c>
      <c r="E4" s="237" t="s">
        <v>185</v>
      </c>
      <c r="F4" s="237" t="s">
        <v>183</v>
      </c>
      <c r="G4" s="237" t="s">
        <v>184</v>
      </c>
      <c r="H4" s="237" t="s">
        <v>185</v>
      </c>
      <c r="I4" s="234" t="s">
        <v>186</v>
      </c>
      <c r="J4" s="237" t="s">
        <v>187</v>
      </c>
      <c r="K4" s="234" t="s">
        <v>188</v>
      </c>
      <c r="L4" s="237" t="s">
        <v>189</v>
      </c>
      <c r="M4" s="234" t="s">
        <v>190</v>
      </c>
      <c r="N4" s="239" t="s">
        <v>191</v>
      </c>
      <c r="O4" s="240"/>
      <c r="P4" s="239" t="s">
        <v>192</v>
      </c>
      <c r="Q4" s="240"/>
      <c r="R4" s="234" t="s">
        <v>193</v>
      </c>
      <c r="S4" s="234" t="s">
        <v>194</v>
      </c>
      <c r="T4" s="234" t="s">
        <v>195</v>
      </c>
      <c r="U4" s="234" t="s">
        <v>196</v>
      </c>
    </row>
    <row r="5" spans="1:21">
      <c r="A5" s="238"/>
      <c r="B5" s="238"/>
      <c r="C5" s="238"/>
      <c r="D5" s="238"/>
      <c r="E5" s="238"/>
      <c r="F5" s="238"/>
      <c r="G5" s="238"/>
      <c r="H5" s="238"/>
      <c r="I5" s="234"/>
      <c r="J5" s="238"/>
      <c r="K5" s="234"/>
      <c r="L5" s="238"/>
      <c r="M5" s="234"/>
      <c r="N5" s="40" t="s">
        <v>197</v>
      </c>
      <c r="O5" s="40" t="s">
        <v>198</v>
      </c>
      <c r="P5" s="40" t="s">
        <v>199</v>
      </c>
      <c r="Q5" s="40" t="s">
        <v>200</v>
      </c>
      <c r="R5" s="234"/>
      <c r="S5" s="234"/>
      <c r="T5" s="234"/>
      <c r="U5" s="234"/>
    </row>
    <row r="6" spans="1:21">
      <c r="A6" s="41">
        <v>1</v>
      </c>
      <c r="B6" s="41" t="s">
        <v>201</v>
      </c>
      <c r="C6" s="41">
        <v>0</v>
      </c>
      <c r="D6" s="41">
        <v>115</v>
      </c>
      <c r="E6" s="41">
        <v>0</v>
      </c>
      <c r="F6" s="41">
        <v>0</v>
      </c>
      <c r="G6" s="41">
        <v>6000</v>
      </c>
      <c r="H6" s="41">
        <v>0</v>
      </c>
      <c r="I6" s="40">
        <v>5</v>
      </c>
      <c r="J6" s="42">
        <f>E6+D6+C6</f>
        <v>115</v>
      </c>
      <c r="K6" s="40">
        <v>5</v>
      </c>
      <c r="L6" s="40">
        <v>5</v>
      </c>
      <c r="M6" s="42">
        <v>5</v>
      </c>
      <c r="N6" s="42">
        <v>70</v>
      </c>
      <c r="O6" s="42">
        <v>5</v>
      </c>
      <c r="P6" s="42">
        <v>40</v>
      </c>
      <c r="Q6" s="42">
        <v>45</v>
      </c>
      <c r="R6" s="43">
        <v>0</v>
      </c>
      <c r="S6" s="43">
        <v>0</v>
      </c>
      <c r="T6" s="43"/>
      <c r="U6" s="43">
        <v>0</v>
      </c>
    </row>
    <row r="7" spans="1:21">
      <c r="A7" s="41">
        <v>2</v>
      </c>
      <c r="B7" s="41" t="s">
        <v>202</v>
      </c>
      <c r="C7" s="41">
        <v>0</v>
      </c>
      <c r="D7" s="41">
        <v>515</v>
      </c>
      <c r="E7" s="41">
        <v>0</v>
      </c>
      <c r="F7" s="41">
        <v>0</v>
      </c>
      <c r="G7" s="41">
        <v>6000</v>
      </c>
      <c r="H7" s="41">
        <v>0</v>
      </c>
      <c r="I7" s="40">
        <v>1</v>
      </c>
      <c r="J7" s="42">
        <f t="shared" ref="J7:J14" si="0">E7+D7+C7</f>
        <v>515</v>
      </c>
      <c r="K7" s="40">
        <v>1</v>
      </c>
      <c r="L7" s="40">
        <v>1</v>
      </c>
      <c r="M7" s="42">
        <v>30</v>
      </c>
      <c r="N7" s="42">
        <v>360</v>
      </c>
      <c r="O7" s="42">
        <v>360</v>
      </c>
      <c r="P7" s="42">
        <v>150</v>
      </c>
      <c r="Q7" s="42">
        <v>200</v>
      </c>
      <c r="R7" s="43">
        <v>0</v>
      </c>
      <c r="S7" s="43">
        <v>0</v>
      </c>
      <c r="T7" s="43"/>
      <c r="U7" s="43">
        <v>0</v>
      </c>
    </row>
    <row r="8" spans="1:21">
      <c r="A8" s="41">
        <v>3</v>
      </c>
      <c r="B8" s="41" t="s">
        <v>203</v>
      </c>
      <c r="C8" s="41">
        <v>30</v>
      </c>
      <c r="D8" s="41">
        <v>820</v>
      </c>
      <c r="E8" s="41">
        <v>0</v>
      </c>
      <c r="F8" s="41">
        <v>2000</v>
      </c>
      <c r="G8" s="41">
        <v>2000</v>
      </c>
      <c r="H8" s="41">
        <v>0</v>
      </c>
      <c r="I8" s="40">
        <v>50</v>
      </c>
      <c r="J8" s="42">
        <f t="shared" si="0"/>
        <v>850</v>
      </c>
      <c r="K8" s="40">
        <v>50</v>
      </c>
      <c r="L8" s="40">
        <v>50</v>
      </c>
      <c r="M8" s="42">
        <v>270</v>
      </c>
      <c r="N8" s="42">
        <v>500</v>
      </c>
      <c r="O8" s="42">
        <v>400</v>
      </c>
      <c r="P8" s="42">
        <v>350</v>
      </c>
      <c r="Q8" s="42">
        <v>400</v>
      </c>
      <c r="R8" s="43">
        <v>0</v>
      </c>
      <c r="S8" s="43">
        <v>0</v>
      </c>
      <c r="T8" s="43">
        <v>200</v>
      </c>
      <c r="U8" s="43">
        <v>0</v>
      </c>
    </row>
    <row r="9" spans="1:21">
      <c r="A9" s="41">
        <v>4</v>
      </c>
      <c r="B9" s="41" t="s">
        <v>204</v>
      </c>
      <c r="C9" s="41">
        <v>15</v>
      </c>
      <c r="D9" s="41">
        <v>688</v>
      </c>
      <c r="E9" s="41">
        <v>0</v>
      </c>
      <c r="F9" s="41">
        <v>1600</v>
      </c>
      <c r="G9" s="41">
        <v>1600</v>
      </c>
      <c r="H9" s="41">
        <v>0</v>
      </c>
      <c r="I9" s="40">
        <v>10</v>
      </c>
      <c r="J9" s="42">
        <f t="shared" si="0"/>
        <v>703</v>
      </c>
      <c r="K9" s="40">
        <v>10</v>
      </c>
      <c r="L9" s="40">
        <v>10</v>
      </c>
      <c r="M9" s="42">
        <v>185</v>
      </c>
      <c r="N9" s="42">
        <v>120</v>
      </c>
      <c r="O9" s="42">
        <v>180</v>
      </c>
      <c r="P9" s="42">
        <v>180</v>
      </c>
      <c r="Q9" s="42">
        <v>400</v>
      </c>
      <c r="R9" s="43">
        <v>0</v>
      </c>
      <c r="S9" s="43">
        <v>0</v>
      </c>
      <c r="T9" s="43"/>
      <c r="U9" s="43">
        <v>0</v>
      </c>
    </row>
    <row r="10" spans="1:21">
      <c r="A10" s="41">
        <v>5</v>
      </c>
      <c r="B10" s="41" t="s">
        <v>205</v>
      </c>
      <c r="C10" s="41">
        <v>12</v>
      </c>
      <c r="D10" s="41">
        <v>36</v>
      </c>
      <c r="E10" s="41">
        <v>0</v>
      </c>
      <c r="F10" s="41">
        <v>0</v>
      </c>
      <c r="G10" s="41">
        <v>2000</v>
      </c>
      <c r="H10" s="41">
        <v>0</v>
      </c>
      <c r="I10" s="40">
        <v>0</v>
      </c>
      <c r="J10" s="42">
        <f t="shared" si="0"/>
        <v>48</v>
      </c>
      <c r="K10" s="40">
        <v>0</v>
      </c>
      <c r="L10" s="40">
        <v>0</v>
      </c>
      <c r="M10" s="42">
        <v>15</v>
      </c>
      <c r="N10" s="42">
        <v>15</v>
      </c>
      <c r="O10" s="42">
        <v>12</v>
      </c>
      <c r="P10" s="42">
        <v>12</v>
      </c>
      <c r="Q10" s="42">
        <v>10</v>
      </c>
      <c r="R10" s="43">
        <v>0</v>
      </c>
      <c r="S10" s="43">
        <v>0</v>
      </c>
      <c r="T10" s="43"/>
      <c r="U10" s="43">
        <v>0</v>
      </c>
    </row>
    <row r="11" spans="1:21">
      <c r="A11" s="41">
        <v>6</v>
      </c>
      <c r="B11" s="41" t="s">
        <v>206</v>
      </c>
      <c r="C11" s="41">
        <v>0</v>
      </c>
      <c r="D11" s="41">
        <v>37</v>
      </c>
      <c r="E11" s="41">
        <v>0</v>
      </c>
      <c r="F11" s="41">
        <v>0</v>
      </c>
      <c r="G11" s="41">
        <v>7000</v>
      </c>
      <c r="H11" s="41">
        <v>0</v>
      </c>
      <c r="I11" s="40">
        <v>0</v>
      </c>
      <c r="J11" s="42">
        <f t="shared" si="0"/>
        <v>37</v>
      </c>
      <c r="K11" s="40">
        <v>0</v>
      </c>
      <c r="L11" s="40">
        <v>0</v>
      </c>
      <c r="M11" s="42">
        <v>2</v>
      </c>
      <c r="N11" s="42">
        <v>35</v>
      </c>
      <c r="O11" s="42">
        <v>0</v>
      </c>
      <c r="P11" s="42">
        <v>15</v>
      </c>
      <c r="Q11" s="42">
        <v>20</v>
      </c>
      <c r="R11" s="43">
        <v>0</v>
      </c>
      <c r="S11" s="43">
        <v>0</v>
      </c>
      <c r="T11" s="43"/>
      <c r="U11" s="43">
        <v>0</v>
      </c>
    </row>
    <row r="12" spans="1:21">
      <c r="A12" s="41">
        <v>7</v>
      </c>
      <c r="B12" s="41" t="s">
        <v>207</v>
      </c>
      <c r="C12" s="41">
        <v>0</v>
      </c>
      <c r="D12" s="41">
        <v>300</v>
      </c>
      <c r="E12" s="41">
        <v>0</v>
      </c>
      <c r="F12" s="41">
        <v>0</v>
      </c>
      <c r="G12" s="41">
        <v>7000</v>
      </c>
      <c r="H12" s="41">
        <v>0</v>
      </c>
      <c r="I12" s="40">
        <v>5</v>
      </c>
      <c r="J12" s="42">
        <f t="shared" si="0"/>
        <v>300</v>
      </c>
      <c r="K12" s="40">
        <v>5</v>
      </c>
      <c r="L12" s="40">
        <v>5</v>
      </c>
      <c r="M12" s="42">
        <v>50</v>
      </c>
      <c r="N12" s="42">
        <v>200</v>
      </c>
      <c r="O12" s="42">
        <v>80</v>
      </c>
      <c r="P12" s="42">
        <v>160</v>
      </c>
      <c r="Q12" s="42">
        <v>200</v>
      </c>
      <c r="R12" s="43">
        <v>0</v>
      </c>
      <c r="S12" s="43">
        <v>0</v>
      </c>
      <c r="T12" s="43"/>
      <c r="U12" s="43">
        <v>0</v>
      </c>
    </row>
    <row r="13" spans="1:21">
      <c r="A13" s="41">
        <v>8</v>
      </c>
      <c r="B13" s="41" t="s">
        <v>208</v>
      </c>
      <c r="C13" s="41">
        <v>0</v>
      </c>
      <c r="D13" s="44">
        <v>1.5</v>
      </c>
      <c r="E13" s="41">
        <v>0</v>
      </c>
      <c r="F13" s="41">
        <v>0</v>
      </c>
      <c r="G13" s="41">
        <v>1100</v>
      </c>
      <c r="H13" s="41">
        <v>0</v>
      </c>
      <c r="I13" s="40">
        <v>0</v>
      </c>
      <c r="J13" s="42">
        <v>2</v>
      </c>
      <c r="K13" s="40">
        <v>0</v>
      </c>
      <c r="L13" s="40">
        <v>0</v>
      </c>
      <c r="M13" s="42">
        <v>2</v>
      </c>
      <c r="N13" s="42">
        <v>2</v>
      </c>
      <c r="O13" s="42">
        <v>0</v>
      </c>
      <c r="P13" s="42">
        <v>2</v>
      </c>
      <c r="Q13" s="42">
        <v>2</v>
      </c>
      <c r="R13" s="43">
        <v>0</v>
      </c>
      <c r="S13" s="43">
        <v>0</v>
      </c>
      <c r="T13" s="43"/>
      <c r="U13" s="43">
        <v>0</v>
      </c>
    </row>
    <row r="14" spans="1:21">
      <c r="A14" s="41">
        <v>9</v>
      </c>
      <c r="B14" s="41" t="s">
        <v>209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0">
        <v>0</v>
      </c>
      <c r="J14" s="42">
        <f t="shared" si="0"/>
        <v>0</v>
      </c>
      <c r="K14" s="40">
        <v>0</v>
      </c>
      <c r="L14" s="40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3">
        <v>0</v>
      </c>
      <c r="S14" s="43">
        <v>0</v>
      </c>
      <c r="T14" s="43"/>
      <c r="U14" s="43">
        <v>0</v>
      </c>
    </row>
    <row r="15" spans="1:21">
      <c r="A15" s="45"/>
      <c r="B15" s="45" t="s">
        <v>210</v>
      </c>
      <c r="C15" s="45">
        <f t="shared" ref="C15:L15" si="1">SUM(C6:C14)</f>
        <v>57</v>
      </c>
      <c r="D15" s="45">
        <f t="shared" si="1"/>
        <v>2512.5</v>
      </c>
      <c r="E15" s="45">
        <f t="shared" si="1"/>
        <v>0</v>
      </c>
      <c r="F15" s="45">
        <f t="shared" si="1"/>
        <v>3600</v>
      </c>
      <c r="G15" s="45">
        <f t="shared" si="1"/>
        <v>32700</v>
      </c>
      <c r="H15" s="45">
        <f t="shared" si="1"/>
        <v>0</v>
      </c>
      <c r="I15" s="45">
        <f t="shared" si="1"/>
        <v>71</v>
      </c>
      <c r="J15" s="45">
        <f>SUM(J6:J14)</f>
        <v>2570</v>
      </c>
      <c r="K15" s="45">
        <f t="shared" si="1"/>
        <v>71</v>
      </c>
      <c r="L15" s="45">
        <f t="shared" si="1"/>
        <v>71</v>
      </c>
      <c r="M15" s="45">
        <f>SUM(M6:M14)</f>
        <v>559</v>
      </c>
      <c r="N15" s="45">
        <f>SUM(N6:N14)</f>
        <v>1302</v>
      </c>
      <c r="O15" s="45">
        <f>SUM(O6:O14)</f>
        <v>1037</v>
      </c>
      <c r="P15" s="45">
        <f>SUM(P6:P14)</f>
        <v>909</v>
      </c>
      <c r="Q15" s="45">
        <f>SUM(Q6:Q14)</f>
        <v>1277</v>
      </c>
      <c r="R15" s="45"/>
      <c r="S15" s="45">
        <f>SUM(S6:S14)</f>
        <v>0</v>
      </c>
      <c r="T15" s="45">
        <f>SUM(T6:T14)</f>
        <v>200</v>
      </c>
      <c r="U15" s="45">
        <f>SUM(U6:U14)</f>
        <v>0</v>
      </c>
    </row>
    <row r="16" spans="1:21" ht="18.75">
      <c r="A16" s="46"/>
      <c r="B16" s="235" t="s">
        <v>211</v>
      </c>
      <c r="C16" s="235"/>
      <c r="D16" s="235"/>
      <c r="E16" s="235"/>
      <c r="F16" s="235"/>
      <c r="G16" s="235"/>
      <c r="H16" s="235"/>
      <c r="I16" s="235"/>
      <c r="J16" s="235"/>
      <c r="K16" s="47">
        <f>K15/I15*100</f>
        <v>100</v>
      </c>
      <c r="L16" s="47">
        <f>L15/I15*100</f>
        <v>100</v>
      </c>
      <c r="M16" s="47">
        <f>M15/J15*100</f>
        <v>21.750972762645915</v>
      </c>
      <c r="N16" s="47">
        <f>N15/J15*100</f>
        <v>50.661478599221788</v>
      </c>
      <c r="O16" s="47">
        <f>O15/J15*100</f>
        <v>40.350194552529182</v>
      </c>
      <c r="P16" s="47">
        <f>P15/J15*100</f>
        <v>35.369649805447473</v>
      </c>
      <c r="Q16" s="47">
        <f>Q15/J15*100</f>
        <v>49.688715953307394</v>
      </c>
      <c r="R16" s="47">
        <f>R15/J15*100</f>
        <v>0</v>
      </c>
      <c r="S16" s="47">
        <f>S15/J15*100</f>
        <v>0</v>
      </c>
      <c r="T16" s="47">
        <f>T15/J15*100</f>
        <v>7.782101167315175</v>
      </c>
      <c r="U16" s="47">
        <f>U15/J15*100</f>
        <v>0</v>
      </c>
    </row>
    <row r="17" spans="1:21" ht="18.75">
      <c r="A17" s="46"/>
      <c r="B17" s="236" t="s">
        <v>212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48">
        <f>(M15+N15+O15+P15+Q15)/(5*J15)*100</f>
        <v>39.564202334630352</v>
      </c>
      <c r="O17" s="49"/>
      <c r="P17" s="49"/>
      <c r="Q17" s="49"/>
      <c r="R17" s="49"/>
      <c r="S17" s="49"/>
      <c r="T17" s="49"/>
      <c r="U17" s="49"/>
    </row>
  </sheetData>
  <mergeCells count="28">
    <mergeCell ref="A1:U1"/>
    <mergeCell ref="A2:A5"/>
    <mergeCell ref="B2:B5"/>
    <mergeCell ref="C2:E3"/>
    <mergeCell ref="F2:H3"/>
    <mergeCell ref="I2:J3"/>
    <mergeCell ref="K2:U2"/>
    <mergeCell ref="K3:L3"/>
    <mergeCell ref="M3:S3"/>
    <mergeCell ref="C4:C5"/>
    <mergeCell ref="B17:M17"/>
    <mergeCell ref="J4:J5"/>
    <mergeCell ref="K4:K5"/>
    <mergeCell ref="L4:L5"/>
    <mergeCell ref="M4:M5"/>
    <mergeCell ref="D4:D5"/>
    <mergeCell ref="E4:E5"/>
    <mergeCell ref="F4:F5"/>
    <mergeCell ref="G4:G5"/>
    <mergeCell ref="H4:H5"/>
    <mergeCell ref="I4:I5"/>
    <mergeCell ref="R4:R5"/>
    <mergeCell ref="S4:S5"/>
    <mergeCell ref="T4:T5"/>
    <mergeCell ref="U4:U5"/>
    <mergeCell ref="B16:J16"/>
    <mergeCell ref="N4:O4"/>
    <mergeCell ref="P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"/>
  <sheetViews>
    <sheetView topLeftCell="D1" workbookViewId="0">
      <selection activeCell="F17" sqref="F17"/>
    </sheetView>
  </sheetViews>
  <sheetFormatPr defaultRowHeight="15"/>
  <cols>
    <col min="18" max="18" width="7" customWidth="1"/>
  </cols>
  <sheetData>
    <row r="1" spans="1:18" ht="18">
      <c r="A1" s="253" t="s">
        <v>213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5"/>
    </row>
    <row r="2" spans="1:18" ht="18">
      <c r="A2" s="256" t="s">
        <v>175</v>
      </c>
      <c r="B2" s="256" t="s">
        <v>176</v>
      </c>
      <c r="C2" s="259" t="s">
        <v>214</v>
      </c>
      <c r="D2" s="260"/>
      <c r="E2" s="260"/>
      <c r="F2" s="261"/>
      <c r="G2" s="50"/>
      <c r="H2" s="253" t="s">
        <v>215</v>
      </c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8" ht="18">
      <c r="A3" s="257"/>
      <c r="B3" s="257"/>
      <c r="C3" s="262"/>
      <c r="D3" s="263"/>
      <c r="E3" s="263"/>
      <c r="F3" s="264"/>
      <c r="G3" s="51"/>
      <c r="H3" s="252" t="s">
        <v>180</v>
      </c>
      <c r="I3" s="252"/>
      <c r="J3" s="252" t="s">
        <v>216</v>
      </c>
      <c r="K3" s="252"/>
      <c r="L3" s="252"/>
      <c r="M3" s="252"/>
      <c r="N3" s="252"/>
      <c r="O3" s="252"/>
      <c r="P3" s="252"/>
      <c r="Q3" s="252"/>
      <c r="R3" s="52" t="s">
        <v>182</v>
      </c>
    </row>
    <row r="4" spans="1:18" ht="18">
      <c r="A4" s="257"/>
      <c r="B4" s="257"/>
      <c r="C4" s="252" t="s">
        <v>186</v>
      </c>
      <c r="D4" s="252" t="s">
        <v>217</v>
      </c>
      <c r="E4" s="252"/>
      <c r="F4" s="252"/>
      <c r="G4" s="52"/>
      <c r="H4" s="252" t="s">
        <v>188</v>
      </c>
      <c r="I4" s="252" t="s">
        <v>189</v>
      </c>
      <c r="J4" s="252" t="s">
        <v>190</v>
      </c>
      <c r="K4" s="252" t="s">
        <v>191</v>
      </c>
      <c r="L4" s="252"/>
      <c r="M4" s="252" t="s">
        <v>192</v>
      </c>
      <c r="N4" s="252"/>
      <c r="O4" s="252" t="s">
        <v>193</v>
      </c>
      <c r="P4" s="252" t="s">
        <v>194</v>
      </c>
      <c r="Q4" s="252" t="s">
        <v>195</v>
      </c>
      <c r="R4" s="252" t="s">
        <v>196</v>
      </c>
    </row>
    <row r="5" spans="1:18" ht="18">
      <c r="A5" s="258"/>
      <c r="B5" s="258"/>
      <c r="C5" s="252"/>
      <c r="D5" s="52" t="s">
        <v>218</v>
      </c>
      <c r="E5" s="52" t="s">
        <v>219</v>
      </c>
      <c r="F5" s="52" t="s">
        <v>220</v>
      </c>
      <c r="G5" s="52" t="s">
        <v>210</v>
      </c>
      <c r="H5" s="252"/>
      <c r="I5" s="252"/>
      <c r="J5" s="252"/>
      <c r="K5" s="52" t="s">
        <v>197</v>
      </c>
      <c r="L5" s="52" t="s">
        <v>198</v>
      </c>
      <c r="M5" s="52" t="s">
        <v>199</v>
      </c>
      <c r="N5" s="52" t="s">
        <v>200</v>
      </c>
      <c r="O5" s="252"/>
      <c r="P5" s="252"/>
      <c r="Q5" s="252"/>
      <c r="R5" s="252"/>
    </row>
    <row r="6" spans="1:18" ht="36">
      <c r="A6" s="53">
        <v>1</v>
      </c>
      <c r="B6" s="53" t="s">
        <v>201</v>
      </c>
      <c r="C6" s="54">
        <v>5</v>
      </c>
      <c r="D6" s="53">
        <v>0</v>
      </c>
      <c r="E6" s="53">
        <v>115</v>
      </c>
      <c r="F6" s="53">
        <v>0</v>
      </c>
      <c r="G6" s="53">
        <f>SUM(D6:F6)</f>
        <v>115</v>
      </c>
      <c r="H6" s="52">
        <v>5</v>
      </c>
      <c r="I6" s="52">
        <v>5</v>
      </c>
      <c r="J6" s="55">
        <v>5</v>
      </c>
      <c r="K6" s="55">
        <v>70</v>
      </c>
      <c r="L6" s="55">
        <v>5</v>
      </c>
      <c r="M6" s="55">
        <v>40</v>
      </c>
      <c r="N6" s="55">
        <v>65</v>
      </c>
      <c r="O6" s="56">
        <v>0</v>
      </c>
      <c r="P6" s="56">
        <v>0</v>
      </c>
      <c r="Q6" s="56"/>
      <c r="R6" s="56">
        <v>0</v>
      </c>
    </row>
    <row r="7" spans="1:18" ht="18">
      <c r="A7" s="53">
        <v>2</v>
      </c>
      <c r="B7" s="53" t="s">
        <v>202</v>
      </c>
      <c r="C7" s="54">
        <v>2</v>
      </c>
      <c r="D7" s="53">
        <v>0</v>
      </c>
      <c r="E7" s="53">
        <v>515</v>
      </c>
      <c r="F7" s="53">
        <v>0</v>
      </c>
      <c r="G7" s="53">
        <f t="shared" ref="G7:G14" si="0">SUM(D7:F7)</f>
        <v>515</v>
      </c>
      <c r="H7" s="52">
        <v>1</v>
      </c>
      <c r="I7" s="52">
        <v>1</v>
      </c>
      <c r="J7" s="55">
        <v>35</v>
      </c>
      <c r="K7" s="55">
        <v>370</v>
      </c>
      <c r="L7" s="55">
        <v>370</v>
      </c>
      <c r="M7" s="55">
        <v>150</v>
      </c>
      <c r="N7" s="55">
        <v>200</v>
      </c>
      <c r="O7" s="56">
        <v>0</v>
      </c>
      <c r="P7" s="56">
        <v>0</v>
      </c>
      <c r="Q7" s="56"/>
      <c r="R7" s="56">
        <v>0</v>
      </c>
    </row>
    <row r="8" spans="1:18" ht="18">
      <c r="A8" s="53">
        <v>3</v>
      </c>
      <c r="B8" s="53" t="s">
        <v>203</v>
      </c>
      <c r="C8" s="54">
        <v>15</v>
      </c>
      <c r="D8" s="53">
        <v>30</v>
      </c>
      <c r="E8" s="53">
        <v>820</v>
      </c>
      <c r="F8" s="53">
        <v>0</v>
      </c>
      <c r="G8" s="53">
        <f t="shared" si="0"/>
        <v>850</v>
      </c>
      <c r="H8" s="52">
        <v>15</v>
      </c>
      <c r="I8" s="52">
        <v>15</v>
      </c>
      <c r="J8" s="55">
        <v>270</v>
      </c>
      <c r="K8" s="55">
        <v>500</v>
      </c>
      <c r="L8" s="55">
        <v>400</v>
      </c>
      <c r="M8" s="55">
        <v>350</v>
      </c>
      <c r="N8" s="55">
        <v>400</v>
      </c>
      <c r="O8" s="56">
        <v>0</v>
      </c>
      <c r="P8" s="56">
        <v>0</v>
      </c>
      <c r="Q8" s="56">
        <v>200</v>
      </c>
      <c r="R8" s="56">
        <v>0</v>
      </c>
    </row>
    <row r="9" spans="1:18" ht="18">
      <c r="A9" s="53">
        <v>4</v>
      </c>
      <c r="B9" s="53" t="s">
        <v>204</v>
      </c>
      <c r="C9" s="54">
        <v>5</v>
      </c>
      <c r="D9" s="53">
        <v>15</v>
      </c>
      <c r="E9" s="53">
        <v>688</v>
      </c>
      <c r="F9" s="53">
        <v>0</v>
      </c>
      <c r="G9" s="53">
        <f t="shared" si="0"/>
        <v>703</v>
      </c>
      <c r="H9" s="52">
        <v>5</v>
      </c>
      <c r="I9" s="52">
        <v>5</v>
      </c>
      <c r="J9" s="55">
        <v>185</v>
      </c>
      <c r="K9" s="55">
        <v>120</v>
      </c>
      <c r="L9" s="55">
        <v>180</v>
      </c>
      <c r="M9" s="55">
        <v>180</v>
      </c>
      <c r="N9" s="55">
        <v>420</v>
      </c>
      <c r="O9" s="56">
        <v>0</v>
      </c>
      <c r="P9" s="56">
        <v>0</v>
      </c>
      <c r="Q9" s="56"/>
      <c r="R9" s="56">
        <v>0</v>
      </c>
    </row>
    <row r="10" spans="1:18" ht="18">
      <c r="A10" s="53">
        <v>5</v>
      </c>
      <c r="B10" s="53" t="s">
        <v>205</v>
      </c>
      <c r="C10" s="54">
        <v>0</v>
      </c>
      <c r="D10" s="53">
        <v>12</v>
      </c>
      <c r="E10" s="53">
        <v>36</v>
      </c>
      <c r="F10" s="53">
        <v>0</v>
      </c>
      <c r="G10" s="53">
        <f t="shared" si="0"/>
        <v>48</v>
      </c>
      <c r="H10" s="52">
        <v>0</v>
      </c>
      <c r="I10" s="52">
        <v>0</v>
      </c>
      <c r="J10" s="55">
        <v>15</v>
      </c>
      <c r="K10" s="55">
        <v>15</v>
      </c>
      <c r="L10" s="55">
        <v>12</v>
      </c>
      <c r="M10" s="55">
        <v>12</v>
      </c>
      <c r="N10" s="55">
        <v>10</v>
      </c>
      <c r="O10" s="56">
        <v>0</v>
      </c>
      <c r="P10" s="56">
        <v>0</v>
      </c>
      <c r="Q10" s="56"/>
      <c r="R10" s="56">
        <v>0</v>
      </c>
    </row>
    <row r="11" spans="1:18" ht="18">
      <c r="A11" s="53">
        <v>6</v>
      </c>
      <c r="B11" s="53" t="s">
        <v>206</v>
      </c>
      <c r="C11" s="54">
        <v>0</v>
      </c>
      <c r="D11" s="53">
        <v>0</v>
      </c>
      <c r="E11" s="53">
        <v>37</v>
      </c>
      <c r="F11" s="53">
        <v>0</v>
      </c>
      <c r="G11" s="53">
        <f t="shared" si="0"/>
        <v>37</v>
      </c>
      <c r="H11" s="52">
        <v>0</v>
      </c>
      <c r="I11" s="52">
        <v>0</v>
      </c>
      <c r="J11" s="55">
        <v>2</v>
      </c>
      <c r="K11" s="55">
        <v>35</v>
      </c>
      <c r="L11" s="55">
        <v>0</v>
      </c>
      <c r="M11" s="55">
        <v>15</v>
      </c>
      <c r="N11" s="55">
        <v>20</v>
      </c>
      <c r="O11" s="56">
        <v>0</v>
      </c>
      <c r="P11" s="56">
        <v>0</v>
      </c>
      <c r="Q11" s="56"/>
      <c r="R11" s="56">
        <v>0</v>
      </c>
    </row>
    <row r="12" spans="1:18" ht="18">
      <c r="A12" s="53">
        <v>7</v>
      </c>
      <c r="B12" s="53" t="s">
        <v>207</v>
      </c>
      <c r="C12" s="54">
        <v>5</v>
      </c>
      <c r="D12" s="53">
        <v>0</v>
      </c>
      <c r="E12" s="53">
        <v>300</v>
      </c>
      <c r="F12" s="53">
        <v>0</v>
      </c>
      <c r="G12" s="53">
        <f t="shared" si="0"/>
        <v>300</v>
      </c>
      <c r="H12" s="52">
        <v>5</v>
      </c>
      <c r="I12" s="52">
        <v>5</v>
      </c>
      <c r="J12" s="55">
        <v>50</v>
      </c>
      <c r="K12" s="55">
        <v>200</v>
      </c>
      <c r="L12" s="55">
        <v>80</v>
      </c>
      <c r="M12" s="55">
        <v>160</v>
      </c>
      <c r="N12" s="55">
        <v>200</v>
      </c>
      <c r="O12" s="56">
        <v>0</v>
      </c>
      <c r="P12" s="56">
        <v>0</v>
      </c>
      <c r="Q12" s="56"/>
      <c r="R12" s="56">
        <v>0</v>
      </c>
    </row>
    <row r="13" spans="1:18" ht="18">
      <c r="A13" s="53">
        <v>8</v>
      </c>
      <c r="B13" s="53" t="s">
        <v>208</v>
      </c>
      <c r="C13" s="54">
        <v>0</v>
      </c>
      <c r="D13" s="53">
        <v>0</v>
      </c>
      <c r="E13" s="53">
        <v>2</v>
      </c>
      <c r="F13" s="53">
        <v>0</v>
      </c>
      <c r="G13" s="53">
        <v>2</v>
      </c>
      <c r="H13" s="52">
        <v>0</v>
      </c>
      <c r="I13" s="52">
        <v>0</v>
      </c>
      <c r="J13" s="55">
        <v>2</v>
      </c>
      <c r="K13" s="55">
        <v>2</v>
      </c>
      <c r="L13" s="55">
        <v>0</v>
      </c>
      <c r="M13" s="55">
        <v>2</v>
      </c>
      <c r="N13" s="55">
        <v>2</v>
      </c>
      <c r="O13" s="56">
        <v>0</v>
      </c>
      <c r="P13" s="56">
        <v>0</v>
      </c>
      <c r="Q13" s="56"/>
      <c r="R13" s="56">
        <v>0</v>
      </c>
    </row>
    <row r="14" spans="1:18" ht="18">
      <c r="A14" s="53">
        <v>9</v>
      </c>
      <c r="B14" s="53" t="s">
        <v>209</v>
      </c>
      <c r="C14" s="54">
        <v>0</v>
      </c>
      <c r="D14" s="53">
        <v>0</v>
      </c>
      <c r="E14" s="53">
        <v>0</v>
      </c>
      <c r="F14" s="53">
        <v>0</v>
      </c>
      <c r="G14" s="53">
        <f t="shared" si="0"/>
        <v>0</v>
      </c>
      <c r="H14" s="52">
        <v>0</v>
      </c>
      <c r="I14" s="52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6">
        <v>0</v>
      </c>
      <c r="P14" s="56">
        <v>0</v>
      </c>
      <c r="Q14" s="56"/>
      <c r="R14" s="56">
        <v>0</v>
      </c>
    </row>
    <row r="15" spans="1:18" ht="18">
      <c r="A15" s="53"/>
      <c r="B15" s="53" t="s">
        <v>210</v>
      </c>
      <c r="C15" s="54">
        <f t="shared" ref="C15:R15" si="1">SUM(C6:C14)</f>
        <v>32</v>
      </c>
      <c r="D15" s="53">
        <f>SUM(D6:D14)</f>
        <v>57</v>
      </c>
      <c r="E15" s="53">
        <f>SUM(E6:E14)</f>
        <v>2513</v>
      </c>
      <c r="F15" s="53">
        <f t="shared" si="1"/>
        <v>0</v>
      </c>
      <c r="G15" s="53">
        <f>SUM(G6:G14)</f>
        <v>2570</v>
      </c>
      <c r="H15" s="52">
        <f t="shared" si="1"/>
        <v>31</v>
      </c>
      <c r="I15" s="52">
        <f t="shared" si="1"/>
        <v>31</v>
      </c>
      <c r="J15" s="55">
        <f t="shared" si="1"/>
        <v>564</v>
      </c>
      <c r="K15" s="55">
        <f t="shared" si="1"/>
        <v>1312</v>
      </c>
      <c r="L15" s="55">
        <f t="shared" si="1"/>
        <v>1047</v>
      </c>
      <c r="M15" s="55">
        <f t="shared" si="1"/>
        <v>909</v>
      </c>
      <c r="N15" s="55">
        <f t="shared" si="1"/>
        <v>1317</v>
      </c>
      <c r="O15" s="56">
        <f t="shared" si="1"/>
        <v>0</v>
      </c>
      <c r="P15" s="56">
        <f t="shared" si="1"/>
        <v>0</v>
      </c>
      <c r="Q15" s="56">
        <f t="shared" si="1"/>
        <v>200</v>
      </c>
      <c r="R15" s="56">
        <f t="shared" si="1"/>
        <v>0</v>
      </c>
    </row>
    <row r="16" spans="1:18" ht="18.75">
      <c r="A16" s="56"/>
      <c r="B16" s="56"/>
      <c r="C16" s="56"/>
      <c r="D16" s="56"/>
      <c r="E16" s="56"/>
      <c r="F16" s="56"/>
      <c r="G16" s="56"/>
      <c r="H16" s="57">
        <f>H15/C15*100</f>
        <v>96.875</v>
      </c>
      <c r="I16" s="57">
        <f>I15/C15*100</f>
        <v>96.875</v>
      </c>
      <c r="J16" s="58">
        <f>J15/G15*100</f>
        <v>21.945525291828794</v>
      </c>
      <c r="K16" s="58">
        <f>K15/G15*100</f>
        <v>51.050583657587545</v>
      </c>
      <c r="L16" s="58">
        <f>L15/G15*100</f>
        <v>40.739299610894939</v>
      </c>
      <c r="M16" s="58">
        <f>M15/G15*100</f>
        <v>35.369649805447473</v>
      </c>
      <c r="N16" s="58">
        <f>N15/G15*100</f>
        <v>51.245136186770424</v>
      </c>
      <c r="O16" s="56">
        <f>O15/H15*100</f>
        <v>0</v>
      </c>
      <c r="P16" s="56">
        <f>P15/I15*100</f>
        <v>0</v>
      </c>
      <c r="Q16" s="59">
        <f>Q15/J15*100</f>
        <v>35.460992907801419</v>
      </c>
      <c r="R16" s="56"/>
    </row>
    <row r="17" spans="1:18" ht="18">
      <c r="A17" s="60"/>
      <c r="B17" s="60"/>
      <c r="C17" s="60"/>
      <c r="D17" s="60"/>
      <c r="E17" s="60"/>
      <c r="F17" s="60"/>
      <c r="G17" s="60"/>
      <c r="H17" s="60"/>
      <c r="I17" s="60"/>
      <c r="J17" s="56" t="s">
        <v>221</v>
      </c>
      <c r="K17" s="61">
        <f>(N15+M15+L15+K15+J15)/(5*G15)*100</f>
        <v>40.070038910505836</v>
      </c>
      <c r="L17" s="60"/>
      <c r="M17" s="60"/>
      <c r="N17" s="60"/>
      <c r="O17" s="60"/>
      <c r="P17" s="60"/>
      <c r="Q17" s="60"/>
      <c r="R17" s="60"/>
    </row>
  </sheetData>
  <mergeCells count="18">
    <mergeCell ref="A1:R1"/>
    <mergeCell ref="A2:A5"/>
    <mergeCell ref="B2:B5"/>
    <mergeCell ref="C2:F3"/>
    <mergeCell ref="H2:R2"/>
    <mergeCell ref="H3:I3"/>
    <mergeCell ref="J3:Q3"/>
    <mergeCell ref="C4:C5"/>
    <mergeCell ref="D4:F4"/>
    <mergeCell ref="H4:H5"/>
    <mergeCell ref="Q4:Q5"/>
    <mergeCell ref="R4:R5"/>
    <mergeCell ref="I4:I5"/>
    <mergeCell ref="J4:J5"/>
    <mergeCell ref="K4:L4"/>
    <mergeCell ref="M4:N4"/>
    <mergeCell ref="O4:O5"/>
    <mergeCell ref="P4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1"/>
  <sheetViews>
    <sheetView workbookViewId="0">
      <selection sqref="A1:Y21"/>
    </sheetView>
  </sheetViews>
  <sheetFormatPr defaultRowHeight="15"/>
  <sheetData>
    <row r="1" spans="1:25" ht="20.25">
      <c r="A1" s="270" t="s">
        <v>222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2"/>
    </row>
    <row r="2" spans="1:25" ht="18">
      <c r="A2" s="273" t="s">
        <v>175</v>
      </c>
      <c r="B2" s="273" t="s">
        <v>176</v>
      </c>
      <c r="C2" s="276" t="s">
        <v>223</v>
      </c>
      <c r="D2" s="277"/>
      <c r="E2" s="277"/>
      <c r="F2" s="277"/>
      <c r="G2" s="278"/>
      <c r="H2" s="276" t="s">
        <v>224</v>
      </c>
      <c r="I2" s="277"/>
      <c r="J2" s="278"/>
      <c r="K2" s="282" t="s">
        <v>225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4"/>
    </row>
    <row r="3" spans="1:25">
      <c r="A3" s="274"/>
      <c r="B3" s="274"/>
      <c r="C3" s="279"/>
      <c r="D3" s="280"/>
      <c r="E3" s="280"/>
      <c r="F3" s="280"/>
      <c r="G3" s="281"/>
      <c r="H3" s="279"/>
      <c r="I3" s="280"/>
      <c r="J3" s="281"/>
      <c r="K3" s="266" t="s">
        <v>180</v>
      </c>
      <c r="L3" s="266"/>
      <c r="M3" s="266" t="s">
        <v>216</v>
      </c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62" t="s">
        <v>182</v>
      </c>
    </row>
    <row r="4" spans="1:25">
      <c r="A4" s="274"/>
      <c r="B4" s="274"/>
      <c r="C4" s="266" t="s">
        <v>186</v>
      </c>
      <c r="D4" s="266" t="s">
        <v>217</v>
      </c>
      <c r="E4" s="266"/>
      <c r="F4" s="266"/>
      <c r="G4" s="266"/>
      <c r="H4" s="267" t="s">
        <v>217</v>
      </c>
      <c r="I4" s="268"/>
      <c r="J4" s="269"/>
      <c r="K4" s="266" t="s">
        <v>188</v>
      </c>
      <c r="L4" s="266" t="s">
        <v>226</v>
      </c>
      <c r="M4" s="266" t="s">
        <v>190</v>
      </c>
      <c r="N4" s="267" t="s">
        <v>227</v>
      </c>
      <c r="O4" s="268"/>
      <c r="P4" s="269"/>
      <c r="Q4" s="267" t="s">
        <v>228</v>
      </c>
      <c r="R4" s="268"/>
      <c r="S4" s="269"/>
      <c r="T4" s="266" t="s">
        <v>192</v>
      </c>
      <c r="U4" s="266"/>
      <c r="V4" s="266" t="s">
        <v>193</v>
      </c>
      <c r="W4" s="266" t="s">
        <v>194</v>
      </c>
      <c r="X4" s="266" t="s">
        <v>195</v>
      </c>
      <c r="Y4" s="266" t="s">
        <v>196</v>
      </c>
    </row>
    <row r="5" spans="1:25">
      <c r="A5" s="275"/>
      <c r="B5" s="275"/>
      <c r="C5" s="266"/>
      <c r="D5" s="62" t="s">
        <v>218</v>
      </c>
      <c r="E5" s="62" t="s">
        <v>219</v>
      </c>
      <c r="F5" s="62" t="s">
        <v>229</v>
      </c>
      <c r="G5" s="62" t="s">
        <v>230</v>
      </c>
      <c r="H5" s="62" t="s">
        <v>218</v>
      </c>
      <c r="I5" s="62" t="s">
        <v>219</v>
      </c>
      <c r="J5" s="62" t="s">
        <v>229</v>
      </c>
      <c r="K5" s="266"/>
      <c r="L5" s="266"/>
      <c r="M5" s="266"/>
      <c r="N5" s="62" t="s">
        <v>231</v>
      </c>
      <c r="O5" s="62" t="s">
        <v>232</v>
      </c>
      <c r="P5" s="62" t="s">
        <v>233</v>
      </c>
      <c r="Q5" s="62" t="s">
        <v>231</v>
      </c>
      <c r="R5" s="62" t="s">
        <v>232</v>
      </c>
      <c r="S5" s="62" t="s">
        <v>233</v>
      </c>
      <c r="T5" s="62" t="s">
        <v>234</v>
      </c>
      <c r="U5" s="62" t="s">
        <v>235</v>
      </c>
      <c r="V5" s="266"/>
      <c r="W5" s="266"/>
      <c r="X5" s="266"/>
      <c r="Y5" s="266"/>
    </row>
    <row r="6" spans="1:25" ht="20.25">
      <c r="A6" s="63">
        <v>1</v>
      </c>
      <c r="B6" s="63" t="s">
        <v>201</v>
      </c>
      <c r="C6" s="64"/>
      <c r="D6" s="65"/>
      <c r="E6" s="65">
        <v>115</v>
      </c>
      <c r="F6" s="65"/>
      <c r="G6" s="66">
        <f>SUM(D6:F6)</f>
        <v>115</v>
      </c>
      <c r="H6" s="65"/>
      <c r="I6" s="65"/>
      <c r="J6" s="65"/>
      <c r="K6" s="64"/>
      <c r="L6" s="64"/>
      <c r="M6" s="66">
        <v>50</v>
      </c>
      <c r="N6" s="66">
        <v>70</v>
      </c>
      <c r="O6" s="66"/>
      <c r="P6" s="66"/>
      <c r="Q6" s="66">
        <v>5</v>
      </c>
      <c r="R6" s="66"/>
      <c r="S6" s="66"/>
      <c r="T6" s="66">
        <v>65</v>
      </c>
      <c r="U6" s="66">
        <v>40</v>
      </c>
      <c r="V6" s="67"/>
      <c r="W6" s="67"/>
      <c r="X6" s="67"/>
      <c r="Y6" s="67"/>
    </row>
    <row r="7" spans="1:25" ht="20.25">
      <c r="A7" s="63">
        <v>2</v>
      </c>
      <c r="B7" s="63" t="s">
        <v>202</v>
      </c>
      <c r="C7" s="64"/>
      <c r="D7" s="65"/>
      <c r="E7" s="65">
        <v>515</v>
      </c>
      <c r="F7" s="65"/>
      <c r="G7" s="66">
        <f t="shared" ref="G7:G14" si="0">SUM(D7:F7)</f>
        <v>515</v>
      </c>
      <c r="H7" s="65"/>
      <c r="I7" s="65"/>
      <c r="J7" s="65"/>
      <c r="K7" s="64"/>
      <c r="L7" s="64"/>
      <c r="M7" s="66">
        <v>35</v>
      </c>
      <c r="N7" s="66">
        <v>370</v>
      </c>
      <c r="O7" s="66"/>
      <c r="P7" s="66"/>
      <c r="Q7" s="66">
        <v>51</v>
      </c>
      <c r="R7" s="66"/>
      <c r="S7" s="66"/>
      <c r="T7" s="66">
        <v>200</v>
      </c>
      <c r="U7" s="66">
        <v>150</v>
      </c>
      <c r="V7" s="67"/>
      <c r="W7" s="67"/>
      <c r="X7" s="67"/>
      <c r="Y7" s="67"/>
    </row>
    <row r="8" spans="1:25" ht="20.25">
      <c r="A8" s="63">
        <v>3</v>
      </c>
      <c r="B8" s="63" t="s">
        <v>203</v>
      </c>
      <c r="C8" s="64">
        <v>10</v>
      </c>
      <c r="D8" s="65">
        <v>30</v>
      </c>
      <c r="E8" s="65">
        <v>820</v>
      </c>
      <c r="F8" s="65"/>
      <c r="G8" s="66">
        <f t="shared" si="0"/>
        <v>850</v>
      </c>
      <c r="H8" s="65"/>
      <c r="I8" s="65"/>
      <c r="J8" s="65"/>
      <c r="K8" s="64">
        <v>10</v>
      </c>
      <c r="L8" s="64">
        <v>10</v>
      </c>
      <c r="M8" s="66">
        <v>270</v>
      </c>
      <c r="N8" s="66">
        <v>500</v>
      </c>
      <c r="O8" s="66"/>
      <c r="P8" s="66"/>
      <c r="Q8" s="66">
        <v>85</v>
      </c>
      <c r="R8" s="66"/>
      <c r="S8" s="66"/>
      <c r="T8" s="66">
        <v>400</v>
      </c>
      <c r="U8" s="66">
        <v>350</v>
      </c>
      <c r="V8" s="67"/>
      <c r="W8" s="67"/>
      <c r="X8" s="67">
        <v>400</v>
      </c>
      <c r="Y8" s="67"/>
    </row>
    <row r="9" spans="1:25" ht="20.25">
      <c r="A9" s="63">
        <v>4</v>
      </c>
      <c r="B9" s="63" t="s">
        <v>204</v>
      </c>
      <c r="C9" s="64">
        <v>10</v>
      </c>
      <c r="D9" s="65">
        <v>15</v>
      </c>
      <c r="E9" s="65">
        <v>688</v>
      </c>
      <c r="F9" s="65"/>
      <c r="G9" s="66">
        <f t="shared" si="0"/>
        <v>703</v>
      </c>
      <c r="H9" s="65"/>
      <c r="I9" s="65"/>
      <c r="J9" s="65"/>
      <c r="K9" s="64">
        <v>5</v>
      </c>
      <c r="L9" s="64">
        <v>10</v>
      </c>
      <c r="M9" s="66">
        <v>185</v>
      </c>
      <c r="N9" s="66">
        <v>120</v>
      </c>
      <c r="O9" s="66"/>
      <c r="P9" s="66"/>
      <c r="Q9" s="66">
        <v>18</v>
      </c>
      <c r="R9" s="66"/>
      <c r="S9" s="66"/>
      <c r="T9" s="66">
        <v>420</v>
      </c>
      <c r="U9" s="66">
        <v>180</v>
      </c>
      <c r="V9" s="67"/>
      <c r="W9" s="67"/>
      <c r="X9" s="67"/>
      <c r="Y9" s="67"/>
    </row>
    <row r="10" spans="1:25" ht="20.25">
      <c r="A10" s="63">
        <v>5</v>
      </c>
      <c r="B10" s="63" t="s">
        <v>205</v>
      </c>
      <c r="C10" s="64"/>
      <c r="D10" s="65">
        <v>12</v>
      </c>
      <c r="E10" s="65">
        <v>36</v>
      </c>
      <c r="F10" s="65"/>
      <c r="G10" s="66">
        <f t="shared" si="0"/>
        <v>48</v>
      </c>
      <c r="H10" s="65"/>
      <c r="I10" s="65"/>
      <c r="J10" s="65"/>
      <c r="K10" s="64"/>
      <c r="L10" s="64"/>
      <c r="M10" s="66">
        <v>15</v>
      </c>
      <c r="N10" s="66">
        <v>15</v>
      </c>
      <c r="O10" s="66"/>
      <c r="P10" s="66"/>
      <c r="Q10" s="66">
        <v>12</v>
      </c>
      <c r="R10" s="66"/>
      <c r="S10" s="66">
        <v>10</v>
      </c>
      <c r="T10" s="66">
        <v>10</v>
      </c>
      <c r="U10" s="66">
        <v>12</v>
      </c>
      <c r="V10" s="67"/>
      <c r="W10" s="67"/>
      <c r="X10" s="67"/>
      <c r="Y10" s="67"/>
    </row>
    <row r="11" spans="1:25" ht="20.25">
      <c r="A11" s="63">
        <v>6</v>
      </c>
      <c r="B11" s="63" t="s">
        <v>206</v>
      </c>
      <c r="C11" s="64"/>
      <c r="D11" s="65"/>
      <c r="E11" s="65">
        <v>37</v>
      </c>
      <c r="F11" s="65"/>
      <c r="G11" s="66">
        <f t="shared" si="0"/>
        <v>37</v>
      </c>
      <c r="H11" s="65"/>
      <c r="I11" s="65"/>
      <c r="J11" s="65"/>
      <c r="K11" s="64"/>
      <c r="L11" s="64"/>
      <c r="M11" s="66">
        <v>2</v>
      </c>
      <c r="N11" s="66">
        <v>2</v>
      </c>
      <c r="O11" s="66"/>
      <c r="P11" s="66"/>
      <c r="Q11" s="66"/>
      <c r="R11" s="66"/>
      <c r="S11" s="66"/>
      <c r="T11" s="66">
        <v>20</v>
      </c>
      <c r="U11" s="66">
        <v>15</v>
      </c>
      <c r="V11" s="67"/>
      <c r="W11" s="67"/>
      <c r="X11" s="67"/>
      <c r="Y11" s="67"/>
    </row>
    <row r="12" spans="1:25" ht="20.25">
      <c r="A12" s="63">
        <v>7</v>
      </c>
      <c r="B12" s="63" t="s">
        <v>207</v>
      </c>
      <c r="C12" s="64">
        <v>10</v>
      </c>
      <c r="D12" s="65"/>
      <c r="E12" s="65">
        <v>300</v>
      </c>
      <c r="F12" s="65"/>
      <c r="G12" s="66">
        <f t="shared" si="0"/>
        <v>300</v>
      </c>
      <c r="H12" s="65"/>
      <c r="I12" s="65"/>
      <c r="J12" s="65"/>
      <c r="K12" s="64">
        <v>10</v>
      </c>
      <c r="L12" s="64">
        <v>10</v>
      </c>
      <c r="M12" s="66">
        <v>50</v>
      </c>
      <c r="N12" s="66">
        <v>200</v>
      </c>
      <c r="O12" s="66"/>
      <c r="P12" s="66"/>
      <c r="Q12" s="66">
        <v>80</v>
      </c>
      <c r="R12" s="66"/>
      <c r="S12" s="66"/>
      <c r="T12" s="66">
        <v>200</v>
      </c>
      <c r="U12" s="66">
        <v>160</v>
      </c>
      <c r="V12" s="67"/>
      <c r="W12" s="67"/>
      <c r="X12" s="67"/>
      <c r="Y12" s="67"/>
    </row>
    <row r="13" spans="1:25" ht="20.25">
      <c r="A13" s="63">
        <v>8</v>
      </c>
      <c r="B13" s="63" t="s">
        <v>208</v>
      </c>
      <c r="C13" s="64">
        <v>1</v>
      </c>
      <c r="D13" s="65"/>
      <c r="E13" s="65">
        <v>2</v>
      </c>
      <c r="F13" s="65"/>
      <c r="G13" s="66">
        <f t="shared" si="0"/>
        <v>2</v>
      </c>
      <c r="H13" s="65"/>
      <c r="I13" s="65"/>
      <c r="J13" s="65"/>
      <c r="K13" s="64">
        <v>1</v>
      </c>
      <c r="L13" s="64">
        <v>1</v>
      </c>
      <c r="M13" s="66">
        <v>2</v>
      </c>
      <c r="N13" s="66">
        <v>2</v>
      </c>
      <c r="O13" s="66"/>
      <c r="P13" s="66"/>
      <c r="Q13" s="66"/>
      <c r="R13" s="66"/>
      <c r="S13" s="66"/>
      <c r="T13" s="66">
        <v>2</v>
      </c>
      <c r="U13" s="66">
        <v>2</v>
      </c>
      <c r="V13" s="67"/>
      <c r="W13" s="67"/>
      <c r="X13" s="67"/>
      <c r="Y13" s="67"/>
    </row>
    <row r="14" spans="1:25" ht="20.25">
      <c r="A14" s="63">
        <v>9</v>
      </c>
      <c r="B14" s="63" t="s">
        <v>209</v>
      </c>
      <c r="C14" s="64"/>
      <c r="D14" s="65"/>
      <c r="E14" s="65"/>
      <c r="F14" s="65"/>
      <c r="G14" s="66">
        <f t="shared" si="0"/>
        <v>0</v>
      </c>
      <c r="H14" s="65"/>
      <c r="I14" s="65"/>
      <c r="J14" s="65"/>
      <c r="K14" s="64"/>
      <c r="L14" s="64"/>
      <c r="M14" s="66"/>
      <c r="N14" s="66"/>
      <c r="O14" s="66"/>
      <c r="P14" s="66"/>
      <c r="Q14" s="66"/>
      <c r="R14" s="66"/>
      <c r="S14" s="66"/>
      <c r="T14" s="66"/>
      <c r="U14" s="66"/>
      <c r="V14" s="67"/>
      <c r="W14" s="67"/>
      <c r="X14" s="67"/>
      <c r="Y14" s="67"/>
    </row>
    <row r="15" spans="1:25" ht="20.25">
      <c r="A15" s="63"/>
      <c r="B15" s="63" t="s">
        <v>210</v>
      </c>
      <c r="C15" s="68">
        <f>SUM(C6:C14)</f>
        <v>31</v>
      </c>
      <c r="D15" s="68">
        <f t="shared" ref="D15:Y15" si="1">SUM(D6:D14)</f>
        <v>57</v>
      </c>
      <c r="E15" s="68">
        <f t="shared" si="1"/>
        <v>2513</v>
      </c>
      <c r="F15" s="68">
        <f t="shared" si="1"/>
        <v>0</v>
      </c>
      <c r="G15" s="68">
        <f t="shared" si="1"/>
        <v>2570</v>
      </c>
      <c r="H15" s="68">
        <f t="shared" si="1"/>
        <v>0</v>
      </c>
      <c r="I15" s="68">
        <f t="shared" si="1"/>
        <v>0</v>
      </c>
      <c r="J15" s="68">
        <f t="shared" si="1"/>
        <v>0</v>
      </c>
      <c r="K15" s="68">
        <f t="shared" si="1"/>
        <v>26</v>
      </c>
      <c r="L15" s="68">
        <f t="shared" si="1"/>
        <v>31</v>
      </c>
      <c r="M15" s="68">
        <f t="shared" si="1"/>
        <v>609</v>
      </c>
      <c r="N15" s="68">
        <f t="shared" si="1"/>
        <v>1279</v>
      </c>
      <c r="O15" s="68">
        <f t="shared" si="1"/>
        <v>0</v>
      </c>
      <c r="P15" s="68">
        <f t="shared" si="1"/>
        <v>0</v>
      </c>
      <c r="Q15" s="68">
        <f t="shared" si="1"/>
        <v>251</v>
      </c>
      <c r="R15" s="68">
        <f t="shared" si="1"/>
        <v>0</v>
      </c>
      <c r="S15" s="68">
        <f t="shared" si="1"/>
        <v>10</v>
      </c>
      <c r="T15" s="68">
        <f t="shared" si="1"/>
        <v>1317</v>
      </c>
      <c r="U15" s="68">
        <f t="shared" si="1"/>
        <v>909</v>
      </c>
      <c r="V15" s="68">
        <f t="shared" si="1"/>
        <v>0</v>
      </c>
      <c r="W15" s="68">
        <f t="shared" si="1"/>
        <v>0</v>
      </c>
      <c r="X15" s="68">
        <f t="shared" si="1"/>
        <v>400</v>
      </c>
      <c r="Y15" s="68">
        <f t="shared" si="1"/>
        <v>0</v>
      </c>
    </row>
    <row r="16" spans="1:25" ht="18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70">
        <f>K15/C15*100</f>
        <v>83.870967741935488</v>
      </c>
      <c r="L16" s="70">
        <f>L15/C15*100</f>
        <v>100</v>
      </c>
      <c r="M16" s="71">
        <f>M15/G15*100</f>
        <v>23.696498054474706</v>
      </c>
      <c r="N16" s="71">
        <f>(N15+O15+P15)/G15*100</f>
        <v>49.766536964980546</v>
      </c>
      <c r="O16" s="71"/>
      <c r="P16" s="71"/>
      <c r="Q16" s="71">
        <f>(Q15+R15+S15)/G15*100</f>
        <v>10.155642023346303</v>
      </c>
      <c r="R16" s="71"/>
      <c r="S16" s="71"/>
      <c r="T16" s="71">
        <f>T15/G15*100</f>
        <v>51.245136186770424</v>
      </c>
      <c r="U16" s="71">
        <f>U15/G15*100</f>
        <v>35.369649805447473</v>
      </c>
      <c r="V16" s="72">
        <f>V15/G15*100</f>
        <v>0</v>
      </c>
      <c r="W16" s="73">
        <f>W15/G15*100</f>
        <v>0</v>
      </c>
      <c r="X16" s="73">
        <f>X15/G15*100</f>
        <v>15.56420233463035</v>
      </c>
      <c r="Y16" s="74">
        <f>Y15/G15*100</f>
        <v>0</v>
      </c>
    </row>
    <row r="17" spans="1:25" ht="18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0">
        <f>(M15+N15+O15+P15+Q15+R15+S15+T15+U15)/(5*G15)*100</f>
        <v>34.046692607003891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ht="18">
      <c r="A18" s="76"/>
      <c r="B18" s="76"/>
      <c r="C18" s="265" t="s">
        <v>236</v>
      </c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76"/>
      <c r="R18" s="76"/>
      <c r="S18" s="76"/>
      <c r="T18" s="76"/>
      <c r="U18" s="76"/>
      <c r="V18" s="76"/>
      <c r="W18" s="76"/>
      <c r="X18" s="76"/>
      <c r="Y18" s="76"/>
    </row>
    <row r="19" spans="1:25" ht="18">
      <c r="A19" s="76"/>
      <c r="B19" s="76"/>
      <c r="C19" s="265" t="s">
        <v>237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77"/>
      <c r="P19" s="77"/>
      <c r="Q19" s="76"/>
      <c r="R19" s="76"/>
      <c r="S19" s="76"/>
      <c r="T19" s="76"/>
      <c r="U19" s="76"/>
      <c r="V19" s="76"/>
      <c r="W19" s="76"/>
      <c r="X19" s="76"/>
      <c r="Y19" s="76"/>
    </row>
    <row r="20" spans="1:25" ht="18">
      <c r="A20" s="76"/>
      <c r="B20" s="76"/>
      <c r="C20" s="265" t="s">
        <v>238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76"/>
      <c r="R20" s="76"/>
      <c r="S20" s="76"/>
      <c r="T20" s="76"/>
      <c r="U20" s="76"/>
      <c r="V20" s="76"/>
      <c r="W20" s="76"/>
      <c r="X20" s="76"/>
      <c r="Y20" s="76"/>
    </row>
    <row r="21" spans="1:25" ht="18">
      <c r="A21" s="76"/>
      <c r="B21" s="76"/>
      <c r="C21" s="265" t="s">
        <v>239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77"/>
      <c r="U21" s="77"/>
      <c r="V21" s="77"/>
      <c r="W21" s="76"/>
      <c r="X21" s="76"/>
      <c r="Y21" s="76"/>
    </row>
  </sheetData>
  <mergeCells count="25">
    <mergeCell ref="A1:Y1"/>
    <mergeCell ref="A2:A5"/>
    <mergeCell ref="B2:B5"/>
    <mergeCell ref="C2:G3"/>
    <mergeCell ref="H2:J3"/>
    <mergeCell ref="K2:Y2"/>
    <mergeCell ref="K3:L3"/>
    <mergeCell ref="M3:X3"/>
    <mergeCell ref="C4:C5"/>
    <mergeCell ref="D4:G4"/>
    <mergeCell ref="W4:W5"/>
    <mergeCell ref="X4:X5"/>
    <mergeCell ref="Y4:Y5"/>
    <mergeCell ref="C18:P18"/>
    <mergeCell ref="H4:J4"/>
    <mergeCell ref="K4:K5"/>
    <mergeCell ref="L4:L5"/>
    <mergeCell ref="M4:M5"/>
    <mergeCell ref="N4:P4"/>
    <mergeCell ref="Q4:S4"/>
    <mergeCell ref="C19:N19"/>
    <mergeCell ref="C20:P20"/>
    <mergeCell ref="C21:S21"/>
    <mergeCell ref="T4:U4"/>
    <mergeCell ref="V4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1"/>
  <sheetViews>
    <sheetView topLeftCell="A4" workbookViewId="0">
      <selection activeCell="P4" sqref="P4"/>
    </sheetView>
  </sheetViews>
  <sheetFormatPr defaultRowHeight="15"/>
  <cols>
    <col min="4" max="5" width="7.7109375" customWidth="1"/>
    <col min="6" max="6" width="6.85546875" customWidth="1"/>
    <col min="7" max="7" width="6.5703125" customWidth="1"/>
    <col min="8" max="8" width="7.140625" customWidth="1"/>
    <col min="9" max="10" width="7.42578125" customWidth="1"/>
    <col min="11" max="12" width="7.28515625" customWidth="1"/>
    <col min="13" max="13" width="7.7109375" customWidth="1"/>
    <col min="14" max="14" width="8.28515625" customWidth="1"/>
    <col min="15" max="15" width="7" customWidth="1"/>
    <col min="16" max="16" width="6.85546875" customWidth="1"/>
    <col min="17" max="17" width="7" customWidth="1"/>
    <col min="18" max="18" width="7.5703125" customWidth="1"/>
  </cols>
  <sheetData>
    <row r="1" spans="1:20" ht="22.5">
      <c r="A1" s="290" t="s">
        <v>240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</row>
    <row r="2" spans="1:20" ht="18">
      <c r="A2" s="291" t="s">
        <v>241</v>
      </c>
      <c r="B2" s="78" t="s">
        <v>242</v>
      </c>
      <c r="C2" s="78" t="s">
        <v>243</v>
      </c>
      <c r="D2" s="78" t="s">
        <v>244</v>
      </c>
      <c r="E2" s="78" t="s">
        <v>245</v>
      </c>
      <c r="F2" s="78" t="s">
        <v>246</v>
      </c>
      <c r="G2" s="79" t="s">
        <v>247</v>
      </c>
      <c r="H2" s="80" t="s">
        <v>248</v>
      </c>
      <c r="I2" s="80" t="s">
        <v>249</v>
      </c>
      <c r="J2" s="80" t="s">
        <v>250</v>
      </c>
      <c r="K2" s="80" t="s">
        <v>251</v>
      </c>
      <c r="L2" s="80" t="s">
        <v>252</v>
      </c>
      <c r="M2" s="80" t="s">
        <v>253</v>
      </c>
      <c r="N2" s="80" t="s">
        <v>254</v>
      </c>
      <c r="O2" s="80" t="s">
        <v>255</v>
      </c>
      <c r="P2" s="80" t="s">
        <v>256</v>
      </c>
      <c r="Q2" s="80" t="s">
        <v>257</v>
      </c>
      <c r="R2" s="80" t="s">
        <v>258</v>
      </c>
      <c r="S2" s="80" t="s">
        <v>210</v>
      </c>
      <c r="T2" s="80" t="s">
        <v>259</v>
      </c>
    </row>
    <row r="3" spans="1:20" ht="36">
      <c r="A3" s="291"/>
      <c r="B3" s="78" t="s">
        <v>260</v>
      </c>
      <c r="C3" s="81">
        <v>500</v>
      </c>
      <c r="D3" s="81">
        <v>10</v>
      </c>
      <c r="E3" s="81">
        <v>800</v>
      </c>
      <c r="F3" s="81">
        <v>0</v>
      </c>
      <c r="G3" s="81">
        <v>0</v>
      </c>
      <c r="H3" s="81">
        <v>124</v>
      </c>
      <c r="I3" s="81">
        <v>0</v>
      </c>
      <c r="J3" s="81">
        <v>350</v>
      </c>
      <c r="K3" s="81">
        <v>0</v>
      </c>
      <c r="L3" s="81">
        <v>0</v>
      </c>
      <c r="M3" s="81">
        <v>55</v>
      </c>
      <c r="N3" s="81">
        <v>2000</v>
      </c>
      <c r="O3" s="81">
        <v>20</v>
      </c>
      <c r="P3" s="81">
        <v>10</v>
      </c>
      <c r="Q3" s="81">
        <v>0</v>
      </c>
      <c r="R3" s="81">
        <v>15</v>
      </c>
      <c r="S3" s="82">
        <f t="shared" ref="S3:S8" si="0">SUM(C3:R3)</f>
        <v>3884</v>
      </c>
      <c r="T3" s="83"/>
    </row>
    <row r="4" spans="1:20" ht="36">
      <c r="A4" s="84" t="s">
        <v>190</v>
      </c>
      <c r="B4" s="78" t="s">
        <v>261</v>
      </c>
      <c r="C4" s="81">
        <v>500</v>
      </c>
      <c r="D4" s="81">
        <v>10</v>
      </c>
      <c r="E4" s="81">
        <v>800</v>
      </c>
      <c r="F4" s="81">
        <v>0</v>
      </c>
      <c r="G4" s="81">
        <v>0</v>
      </c>
      <c r="H4" s="81">
        <v>124</v>
      </c>
      <c r="I4" s="81">
        <v>0</v>
      </c>
      <c r="J4" s="81">
        <v>350</v>
      </c>
      <c r="K4" s="81">
        <v>0</v>
      </c>
      <c r="L4" s="81">
        <v>0</v>
      </c>
      <c r="M4" s="81">
        <v>55</v>
      </c>
      <c r="N4" s="81">
        <v>2000</v>
      </c>
      <c r="O4" s="81">
        <v>20</v>
      </c>
      <c r="P4" s="81">
        <v>10</v>
      </c>
      <c r="Q4" s="81">
        <v>0</v>
      </c>
      <c r="R4" s="81">
        <v>15</v>
      </c>
      <c r="S4" s="82">
        <f t="shared" si="0"/>
        <v>3884</v>
      </c>
      <c r="T4" s="83">
        <f>(S4+S3)/(S3*2)*100</f>
        <v>100</v>
      </c>
    </row>
    <row r="5" spans="1:20" ht="51" customHeight="1">
      <c r="A5" s="292" t="s">
        <v>189</v>
      </c>
      <c r="B5" s="78" t="s">
        <v>262</v>
      </c>
      <c r="C5" s="81">
        <v>170</v>
      </c>
      <c r="D5" s="81">
        <v>0</v>
      </c>
      <c r="E5" s="81">
        <v>70</v>
      </c>
      <c r="F5" s="81">
        <v>0</v>
      </c>
      <c r="G5" s="81">
        <v>0</v>
      </c>
      <c r="H5" s="81">
        <v>124</v>
      </c>
      <c r="I5" s="81">
        <v>0</v>
      </c>
      <c r="J5" s="81">
        <v>0</v>
      </c>
      <c r="K5" s="81">
        <v>0</v>
      </c>
      <c r="L5" s="81">
        <v>0</v>
      </c>
      <c r="M5" s="81">
        <v>40</v>
      </c>
      <c r="N5" s="81">
        <v>300</v>
      </c>
      <c r="O5" s="81">
        <v>0</v>
      </c>
      <c r="P5" s="81">
        <v>0</v>
      </c>
      <c r="Q5" s="81">
        <v>0</v>
      </c>
      <c r="R5" s="81">
        <v>15</v>
      </c>
      <c r="S5" s="82">
        <f t="shared" si="0"/>
        <v>719</v>
      </c>
      <c r="T5" s="293">
        <f>(S5+S6)/S3*100</f>
        <v>36.277033985581873</v>
      </c>
    </row>
    <row r="6" spans="1:20" ht="37.5" customHeight="1">
      <c r="A6" s="292"/>
      <c r="B6" s="78" t="s">
        <v>263</v>
      </c>
      <c r="C6" s="81">
        <v>260</v>
      </c>
      <c r="D6" s="81">
        <v>0</v>
      </c>
      <c r="E6" s="81">
        <v>430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2">
        <f t="shared" si="0"/>
        <v>690</v>
      </c>
      <c r="T6" s="294"/>
    </row>
    <row r="7" spans="1:20" ht="68.25" customHeight="1">
      <c r="A7" s="85" t="s">
        <v>216</v>
      </c>
      <c r="B7" s="78" t="s">
        <v>264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40</v>
      </c>
      <c r="I7" s="81">
        <v>0</v>
      </c>
      <c r="J7" s="81">
        <v>0</v>
      </c>
      <c r="K7" s="81">
        <v>0</v>
      </c>
      <c r="L7" s="81">
        <v>0</v>
      </c>
      <c r="M7" s="81">
        <v>40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2">
        <f t="shared" si="0"/>
        <v>80</v>
      </c>
      <c r="T7" s="83">
        <f>(S7+S3)/(S3*2)*100</f>
        <v>51.02986611740473</v>
      </c>
    </row>
    <row r="8" spans="1:20" ht="36">
      <c r="A8" s="85" t="s">
        <v>182</v>
      </c>
      <c r="B8" s="78" t="s">
        <v>265</v>
      </c>
      <c r="C8" s="81">
        <v>490</v>
      </c>
      <c r="D8" s="81">
        <v>0</v>
      </c>
      <c r="E8" s="81">
        <v>800</v>
      </c>
      <c r="F8" s="81">
        <v>0</v>
      </c>
      <c r="G8" s="81">
        <v>0</v>
      </c>
      <c r="H8" s="81">
        <v>124</v>
      </c>
      <c r="I8" s="81">
        <v>0</v>
      </c>
      <c r="J8" s="81">
        <v>200</v>
      </c>
      <c r="K8" s="81">
        <v>0</v>
      </c>
      <c r="L8" s="81">
        <v>0</v>
      </c>
      <c r="M8" s="81">
        <v>40</v>
      </c>
      <c r="N8" s="81">
        <v>1800</v>
      </c>
      <c r="O8" s="81">
        <v>0</v>
      </c>
      <c r="P8" s="81">
        <v>0</v>
      </c>
      <c r="Q8" s="81">
        <v>0</v>
      </c>
      <c r="R8" s="81">
        <v>15</v>
      </c>
      <c r="S8" s="82">
        <f t="shared" si="0"/>
        <v>3469</v>
      </c>
      <c r="T8" s="83">
        <f>S8/S3*100</f>
        <v>89.315139031925852</v>
      </c>
    </row>
    <row r="9" spans="1:20" ht="18">
      <c r="A9" s="295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8" t="s">
        <v>166</v>
      </c>
      <c r="Q9" s="298"/>
      <c r="R9" s="298"/>
      <c r="S9" s="86">
        <f>S4+S3+S5+S6+S7+S3+S8</f>
        <v>16610</v>
      </c>
      <c r="T9" s="83"/>
    </row>
    <row r="10" spans="1:20" ht="18">
      <c r="A10" s="285" t="s">
        <v>266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7"/>
      <c r="P10" s="288" t="s">
        <v>267</v>
      </c>
      <c r="Q10" s="288"/>
      <c r="R10" s="288"/>
      <c r="S10" s="87">
        <f>S9/6</f>
        <v>2768.3333333333335</v>
      </c>
      <c r="T10" s="83"/>
    </row>
    <row r="11" spans="1:20" ht="18">
      <c r="A11" s="285" t="s">
        <v>268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7"/>
      <c r="P11" s="289" t="s">
        <v>269</v>
      </c>
      <c r="Q11" s="289"/>
      <c r="R11" s="289"/>
      <c r="S11" s="88">
        <f>S10/S3*100</f>
        <v>71.275317542052875</v>
      </c>
      <c r="T11" s="83"/>
    </row>
  </sheetData>
  <mergeCells count="10">
    <mergeCell ref="A10:O10"/>
    <mergeCell ref="P10:R10"/>
    <mergeCell ref="A11:O11"/>
    <mergeCell ref="P11:R11"/>
    <mergeCell ref="A1:T1"/>
    <mergeCell ref="A2:A3"/>
    <mergeCell ref="A5:A6"/>
    <mergeCell ref="T5:T6"/>
    <mergeCell ref="A9:O9"/>
    <mergeCell ref="P9:R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sqref="A1:T11"/>
    </sheetView>
  </sheetViews>
  <sheetFormatPr defaultRowHeight="15"/>
  <cols>
    <col min="4" max="6" width="7.28515625" customWidth="1"/>
    <col min="7" max="7" width="7" customWidth="1"/>
    <col min="8" max="8" width="7.7109375" customWidth="1"/>
    <col min="9" max="9" width="6.7109375" customWidth="1"/>
    <col min="10" max="11" width="7" customWidth="1"/>
    <col min="12" max="12" width="6.140625" customWidth="1"/>
    <col min="13" max="13" width="7.42578125" customWidth="1"/>
    <col min="14" max="14" width="8" customWidth="1"/>
    <col min="15" max="15" width="7.140625" customWidth="1"/>
    <col min="16" max="16" width="8" customWidth="1"/>
    <col min="17" max="17" width="8.140625" customWidth="1"/>
    <col min="18" max="18" width="7.28515625" customWidth="1"/>
    <col min="19" max="19" width="7.7109375" customWidth="1"/>
    <col min="20" max="20" width="8.28515625" customWidth="1"/>
  </cols>
  <sheetData>
    <row r="1" spans="1:20" ht="18">
      <c r="A1" s="299" t="s">
        <v>270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0" ht="18">
      <c r="A2" s="300" t="s">
        <v>241</v>
      </c>
      <c r="B2" s="78" t="s">
        <v>242</v>
      </c>
      <c r="C2" s="78" t="s">
        <v>243</v>
      </c>
      <c r="D2" s="78" t="s">
        <v>244</v>
      </c>
      <c r="E2" s="78" t="s">
        <v>245</v>
      </c>
      <c r="F2" s="78" t="s">
        <v>246</v>
      </c>
      <c r="G2" s="79" t="s">
        <v>247</v>
      </c>
      <c r="H2" s="80" t="s">
        <v>248</v>
      </c>
      <c r="I2" s="80" t="s">
        <v>249</v>
      </c>
      <c r="J2" s="80" t="s">
        <v>250</v>
      </c>
      <c r="K2" s="80" t="s">
        <v>251</v>
      </c>
      <c r="L2" s="80" t="s">
        <v>252</v>
      </c>
      <c r="M2" s="80" t="s">
        <v>253</v>
      </c>
      <c r="N2" s="80" t="s">
        <v>254</v>
      </c>
      <c r="O2" s="80" t="s">
        <v>255</v>
      </c>
      <c r="P2" s="80" t="s">
        <v>256</v>
      </c>
      <c r="Q2" s="80" t="s">
        <v>257</v>
      </c>
      <c r="R2" s="80" t="s">
        <v>258</v>
      </c>
      <c r="S2" s="80" t="s">
        <v>210</v>
      </c>
      <c r="T2" s="80" t="s">
        <v>259</v>
      </c>
    </row>
    <row r="3" spans="1:20" ht="36">
      <c r="A3" s="301"/>
      <c r="B3" s="78" t="s">
        <v>260</v>
      </c>
      <c r="C3" s="89">
        <v>500</v>
      </c>
      <c r="D3" s="89">
        <v>20</v>
      </c>
      <c r="E3" s="89">
        <v>750</v>
      </c>
      <c r="F3" s="89">
        <v>0</v>
      </c>
      <c r="G3" s="89">
        <v>0</v>
      </c>
      <c r="H3" s="89">
        <v>124</v>
      </c>
      <c r="I3" s="89">
        <v>0</v>
      </c>
      <c r="J3" s="89">
        <v>350</v>
      </c>
      <c r="K3" s="89">
        <v>0</v>
      </c>
      <c r="L3" s="89">
        <v>0</v>
      </c>
      <c r="M3" s="89">
        <v>25</v>
      </c>
      <c r="N3" s="89">
        <v>2000</v>
      </c>
      <c r="O3" s="89">
        <v>20</v>
      </c>
      <c r="P3" s="89">
        <v>35</v>
      </c>
      <c r="Q3" s="89">
        <v>0</v>
      </c>
      <c r="R3" s="89">
        <v>20</v>
      </c>
      <c r="S3" s="90">
        <f t="shared" ref="S3:S8" si="0">SUM(C3:R3)</f>
        <v>3844</v>
      </c>
      <c r="T3" s="91"/>
    </row>
    <row r="4" spans="1:20" ht="36">
      <c r="A4" s="84" t="s">
        <v>190</v>
      </c>
      <c r="B4" s="78" t="s">
        <v>261</v>
      </c>
      <c r="C4" s="89">
        <v>500</v>
      </c>
      <c r="D4" s="89">
        <v>10</v>
      </c>
      <c r="E4" s="89">
        <v>750</v>
      </c>
      <c r="F4" s="89">
        <v>0</v>
      </c>
      <c r="G4" s="89">
        <v>0</v>
      </c>
      <c r="H4" s="89">
        <v>124</v>
      </c>
      <c r="I4" s="89">
        <v>0</v>
      </c>
      <c r="J4" s="89">
        <v>350</v>
      </c>
      <c r="K4" s="89">
        <v>0</v>
      </c>
      <c r="L4" s="89">
        <v>0</v>
      </c>
      <c r="M4" s="89">
        <v>25</v>
      </c>
      <c r="N4" s="89">
        <v>2000</v>
      </c>
      <c r="O4" s="89">
        <v>20</v>
      </c>
      <c r="P4" s="89">
        <v>10</v>
      </c>
      <c r="Q4" s="89">
        <v>0</v>
      </c>
      <c r="R4" s="89">
        <v>20</v>
      </c>
      <c r="S4" s="90">
        <f t="shared" si="0"/>
        <v>3809</v>
      </c>
      <c r="T4" s="91">
        <f>(S4+S3)/(S3*2)*100</f>
        <v>99.544745057232049</v>
      </c>
    </row>
    <row r="5" spans="1:20" ht="48.75" customHeight="1">
      <c r="A5" s="292" t="s">
        <v>189</v>
      </c>
      <c r="B5" s="78" t="s">
        <v>262</v>
      </c>
      <c r="C5" s="89">
        <v>70</v>
      </c>
      <c r="D5" s="89">
        <v>0</v>
      </c>
      <c r="E5" s="89">
        <v>30</v>
      </c>
      <c r="F5" s="89">
        <v>0</v>
      </c>
      <c r="G5" s="89">
        <v>0</v>
      </c>
      <c r="H5" s="89">
        <v>124</v>
      </c>
      <c r="I5" s="89">
        <v>0</v>
      </c>
      <c r="J5" s="89">
        <v>0</v>
      </c>
      <c r="K5" s="89">
        <v>0</v>
      </c>
      <c r="L5" s="89">
        <v>0</v>
      </c>
      <c r="M5" s="89">
        <v>25</v>
      </c>
      <c r="N5" s="89">
        <v>300</v>
      </c>
      <c r="O5" s="89">
        <v>0</v>
      </c>
      <c r="P5" s="89">
        <v>0</v>
      </c>
      <c r="Q5" s="89">
        <v>0</v>
      </c>
      <c r="R5" s="89">
        <v>20</v>
      </c>
      <c r="S5" s="90">
        <f t="shared" si="0"/>
        <v>569</v>
      </c>
      <c r="T5" s="302">
        <f>(S5+S6)/S3*100</f>
        <v>33.272632674297611</v>
      </c>
    </row>
    <row r="6" spans="1:20" ht="61.5" customHeight="1">
      <c r="A6" s="292"/>
      <c r="B6" s="78" t="s">
        <v>263</v>
      </c>
      <c r="C6" s="89">
        <v>280</v>
      </c>
      <c r="D6" s="89">
        <v>0</v>
      </c>
      <c r="E6" s="89">
        <v>430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90">
        <f t="shared" si="0"/>
        <v>710</v>
      </c>
      <c r="T6" s="303"/>
    </row>
    <row r="7" spans="1:20" ht="69" customHeight="1">
      <c r="A7" s="85" t="s">
        <v>216</v>
      </c>
      <c r="B7" s="78" t="s">
        <v>264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40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90">
        <f t="shared" si="0"/>
        <v>40</v>
      </c>
      <c r="T7" s="91">
        <f>(S7+S3)/(S3*2)*100</f>
        <v>50.520291363163373</v>
      </c>
    </row>
    <row r="8" spans="1:20" ht="36">
      <c r="A8" s="85" t="s">
        <v>182</v>
      </c>
      <c r="B8" s="78" t="s">
        <v>265</v>
      </c>
      <c r="C8" s="89">
        <v>470</v>
      </c>
      <c r="D8" s="89">
        <v>0</v>
      </c>
      <c r="E8" s="89">
        <v>720</v>
      </c>
      <c r="F8" s="89">
        <v>0</v>
      </c>
      <c r="G8" s="89">
        <v>0</v>
      </c>
      <c r="H8" s="89">
        <v>124</v>
      </c>
      <c r="I8" s="89">
        <v>0</v>
      </c>
      <c r="J8" s="89">
        <v>200</v>
      </c>
      <c r="K8" s="89">
        <v>0</v>
      </c>
      <c r="L8" s="89">
        <v>0</v>
      </c>
      <c r="M8" s="89">
        <v>0</v>
      </c>
      <c r="N8" s="89">
        <v>1700</v>
      </c>
      <c r="O8" s="89">
        <v>0</v>
      </c>
      <c r="P8" s="89">
        <v>0</v>
      </c>
      <c r="Q8" s="89">
        <v>0</v>
      </c>
      <c r="R8" s="89">
        <v>20</v>
      </c>
      <c r="S8" s="90">
        <f t="shared" si="0"/>
        <v>3234</v>
      </c>
      <c r="T8" s="91">
        <f>S8/S3*100</f>
        <v>84.131113423517164</v>
      </c>
    </row>
    <row r="9" spans="1:20" ht="18">
      <c r="A9" s="295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8" t="s">
        <v>166</v>
      </c>
      <c r="Q9" s="298"/>
      <c r="R9" s="298"/>
      <c r="S9" s="86">
        <f>S4+S3+S5+S6+S7+S3+S8</f>
        <v>16050</v>
      </c>
      <c r="T9" s="91"/>
    </row>
    <row r="10" spans="1:20" ht="18">
      <c r="A10" s="285" t="s">
        <v>266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7"/>
      <c r="P10" s="288" t="s">
        <v>267</v>
      </c>
      <c r="Q10" s="288"/>
      <c r="R10" s="288"/>
      <c r="S10" s="92">
        <f>S9/6</f>
        <v>2675</v>
      </c>
      <c r="T10" s="91"/>
    </row>
    <row r="11" spans="1:20" ht="18">
      <c r="A11" s="285" t="s">
        <v>268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7"/>
      <c r="P11" s="289" t="s">
        <v>269</v>
      </c>
      <c r="Q11" s="289"/>
      <c r="R11" s="289"/>
      <c r="S11" s="88">
        <f>S10/S3*100</f>
        <v>69.588969823100939</v>
      </c>
      <c r="T11" s="91"/>
    </row>
  </sheetData>
  <mergeCells count="10">
    <mergeCell ref="A10:O10"/>
    <mergeCell ref="P10:R10"/>
    <mergeCell ref="A11:O11"/>
    <mergeCell ref="P11:R11"/>
    <mergeCell ref="A1:T1"/>
    <mergeCell ref="A2:A3"/>
    <mergeCell ref="A5:A6"/>
    <mergeCell ref="T5:T6"/>
    <mergeCell ref="A9:O9"/>
    <mergeCell ref="P9:R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8"/>
  <sheetViews>
    <sheetView topLeftCell="F27" workbookViewId="0">
      <selection sqref="A1:T38"/>
    </sheetView>
  </sheetViews>
  <sheetFormatPr defaultRowHeight="15"/>
  <cols>
    <col min="3" max="3" width="22" customWidth="1"/>
  </cols>
  <sheetData>
    <row r="1" spans="1:20" ht="22.5">
      <c r="A1" s="310" t="s">
        <v>271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1:20" ht="18">
      <c r="A2" s="311" t="s">
        <v>272</v>
      </c>
      <c r="B2" s="311"/>
      <c r="C2" s="311"/>
      <c r="D2" s="93" t="s">
        <v>273</v>
      </c>
      <c r="E2" s="93" t="s">
        <v>244</v>
      </c>
      <c r="F2" s="93" t="s">
        <v>274</v>
      </c>
      <c r="G2" s="93" t="s">
        <v>275</v>
      </c>
      <c r="H2" s="93" t="s">
        <v>247</v>
      </c>
      <c r="I2" s="93" t="s">
        <v>248</v>
      </c>
      <c r="J2" s="93" t="s">
        <v>276</v>
      </c>
      <c r="K2" s="93" t="s">
        <v>277</v>
      </c>
      <c r="L2" s="93" t="s">
        <v>250</v>
      </c>
      <c r="M2" s="93" t="s">
        <v>278</v>
      </c>
      <c r="N2" s="93" t="s">
        <v>253</v>
      </c>
      <c r="O2" s="93" t="s">
        <v>254</v>
      </c>
      <c r="P2" s="93" t="s">
        <v>255</v>
      </c>
      <c r="Q2" s="93" t="s">
        <v>279</v>
      </c>
      <c r="R2" s="93" t="s">
        <v>257</v>
      </c>
      <c r="S2" s="94" t="s">
        <v>210</v>
      </c>
      <c r="T2" s="94" t="s">
        <v>280</v>
      </c>
    </row>
    <row r="3" spans="1:20" ht="18.75">
      <c r="A3" s="312" t="s">
        <v>281</v>
      </c>
      <c r="B3" s="312"/>
      <c r="C3" s="312"/>
      <c r="D3" s="95">
        <v>450</v>
      </c>
      <c r="E3" s="95"/>
      <c r="F3" s="95">
        <v>750</v>
      </c>
      <c r="G3" s="95"/>
      <c r="H3" s="95"/>
      <c r="I3" s="95">
        <v>120</v>
      </c>
      <c r="J3" s="95"/>
      <c r="K3" s="95">
        <v>20</v>
      </c>
      <c r="L3" s="95">
        <v>350</v>
      </c>
      <c r="M3" s="95"/>
      <c r="N3" s="95">
        <v>20</v>
      </c>
      <c r="O3" s="95">
        <v>1900</v>
      </c>
      <c r="P3" s="95">
        <v>40</v>
      </c>
      <c r="Q3" s="95">
        <v>35</v>
      </c>
      <c r="R3" s="95"/>
      <c r="S3" s="96">
        <f>SUM(D3:R3)</f>
        <v>3685</v>
      </c>
      <c r="T3" s="96"/>
    </row>
    <row r="4" spans="1:20" ht="18.75">
      <c r="A4" s="304" t="s">
        <v>282</v>
      </c>
      <c r="B4" s="97"/>
      <c r="C4" s="98" t="s">
        <v>283</v>
      </c>
      <c r="D4" s="95">
        <v>250</v>
      </c>
      <c r="E4" s="95"/>
      <c r="F4" s="95">
        <v>400</v>
      </c>
      <c r="G4" s="95"/>
      <c r="H4" s="95"/>
      <c r="I4" s="95">
        <v>120</v>
      </c>
      <c r="J4" s="95"/>
      <c r="K4" s="95">
        <v>10</v>
      </c>
      <c r="L4" s="95">
        <v>300</v>
      </c>
      <c r="M4" s="95"/>
      <c r="N4" s="95">
        <v>20</v>
      </c>
      <c r="O4" s="95">
        <v>1900</v>
      </c>
      <c r="P4" s="95">
        <v>20</v>
      </c>
      <c r="Q4" s="95">
        <v>10</v>
      </c>
      <c r="R4" s="95"/>
      <c r="S4" s="96">
        <f t="shared" ref="S4:S37" si="0">SUM(D4:R4)</f>
        <v>3030</v>
      </c>
      <c r="T4" s="99">
        <f>(S4+S5+S6)/S3*100</f>
        <v>100</v>
      </c>
    </row>
    <row r="5" spans="1:20" ht="18.75">
      <c r="A5" s="304"/>
      <c r="B5" s="97"/>
      <c r="C5" s="98" t="s">
        <v>284</v>
      </c>
      <c r="D5" s="95">
        <v>0</v>
      </c>
      <c r="E5" s="95"/>
      <c r="F5" s="95">
        <v>0</v>
      </c>
      <c r="G5" s="95"/>
      <c r="H5" s="95"/>
      <c r="I5" s="95"/>
      <c r="J5" s="95"/>
      <c r="K5" s="95">
        <v>0</v>
      </c>
      <c r="L5" s="95">
        <v>0</v>
      </c>
      <c r="M5" s="95"/>
      <c r="N5" s="95"/>
      <c r="O5" s="95"/>
      <c r="P5" s="95">
        <v>0</v>
      </c>
      <c r="Q5" s="95">
        <v>0</v>
      </c>
      <c r="R5" s="95"/>
      <c r="S5" s="96">
        <f t="shared" si="0"/>
        <v>0</v>
      </c>
      <c r="T5" s="96"/>
    </row>
    <row r="6" spans="1:20" ht="24.75" customHeight="1">
      <c r="A6" s="304"/>
      <c r="B6" s="97"/>
      <c r="C6" s="98" t="s">
        <v>285</v>
      </c>
      <c r="D6" s="95">
        <v>200</v>
      </c>
      <c r="E6" s="95"/>
      <c r="F6" s="95">
        <v>350</v>
      </c>
      <c r="G6" s="95"/>
      <c r="H6" s="95"/>
      <c r="I6" s="95"/>
      <c r="J6" s="95"/>
      <c r="K6" s="95">
        <v>10</v>
      </c>
      <c r="L6" s="95">
        <v>50</v>
      </c>
      <c r="M6" s="95"/>
      <c r="N6" s="95"/>
      <c r="O6" s="95"/>
      <c r="P6" s="95">
        <v>20</v>
      </c>
      <c r="Q6" s="95">
        <v>25</v>
      </c>
      <c r="R6" s="95"/>
      <c r="S6" s="96">
        <f t="shared" si="0"/>
        <v>655</v>
      </c>
      <c r="T6" s="96"/>
    </row>
    <row r="7" spans="1:20" ht="48" customHeight="1">
      <c r="A7" s="304" t="s">
        <v>286</v>
      </c>
      <c r="B7" s="97"/>
      <c r="C7" s="100" t="s">
        <v>287</v>
      </c>
      <c r="D7" s="95">
        <v>300</v>
      </c>
      <c r="E7" s="95"/>
      <c r="F7" s="95">
        <v>400</v>
      </c>
      <c r="G7" s="95"/>
      <c r="H7" s="95"/>
      <c r="I7" s="95">
        <v>120</v>
      </c>
      <c r="J7" s="95"/>
      <c r="K7" s="95">
        <v>0</v>
      </c>
      <c r="L7" s="95">
        <v>350</v>
      </c>
      <c r="M7" s="95"/>
      <c r="N7" s="95"/>
      <c r="O7" s="95"/>
      <c r="P7" s="95"/>
      <c r="Q7" s="95"/>
      <c r="R7" s="95"/>
      <c r="S7" s="96">
        <f t="shared" si="0"/>
        <v>1170</v>
      </c>
      <c r="T7" s="99">
        <f>(S7+S8+S9+S10+S11+S12)/(2*S3)*100</f>
        <v>91.370420624151976</v>
      </c>
    </row>
    <row r="8" spans="1:20" ht="41.25" customHeight="1">
      <c r="A8" s="304"/>
      <c r="B8" s="97"/>
      <c r="C8" s="100" t="s">
        <v>288</v>
      </c>
      <c r="D8" s="95">
        <v>50</v>
      </c>
      <c r="E8" s="95"/>
      <c r="F8" s="95">
        <v>100</v>
      </c>
      <c r="G8" s="95"/>
      <c r="H8" s="95"/>
      <c r="I8" s="95"/>
      <c r="J8" s="95"/>
      <c r="K8" s="95">
        <v>0</v>
      </c>
      <c r="L8" s="95"/>
      <c r="M8" s="95"/>
      <c r="N8" s="95">
        <v>20</v>
      </c>
      <c r="O8" s="95">
        <v>110</v>
      </c>
      <c r="P8" s="95">
        <v>40</v>
      </c>
      <c r="Q8" s="95">
        <v>35</v>
      </c>
      <c r="R8" s="95"/>
      <c r="S8" s="96">
        <f t="shared" si="0"/>
        <v>355</v>
      </c>
      <c r="T8" s="96"/>
    </row>
    <row r="9" spans="1:20" ht="18.75">
      <c r="A9" s="304"/>
      <c r="B9" s="97"/>
      <c r="C9" s="101" t="s">
        <v>289</v>
      </c>
      <c r="D9" s="95">
        <v>400</v>
      </c>
      <c r="E9" s="95"/>
      <c r="F9" s="95">
        <v>450</v>
      </c>
      <c r="G9" s="95"/>
      <c r="H9" s="95"/>
      <c r="I9" s="95">
        <v>110</v>
      </c>
      <c r="J9" s="95"/>
      <c r="K9" s="95">
        <v>15</v>
      </c>
      <c r="L9" s="95">
        <v>350</v>
      </c>
      <c r="M9" s="95"/>
      <c r="N9" s="95">
        <v>14</v>
      </c>
      <c r="O9" s="95">
        <v>1900</v>
      </c>
      <c r="P9" s="95">
        <v>40</v>
      </c>
      <c r="Q9" s="95">
        <v>30</v>
      </c>
      <c r="R9" s="95"/>
      <c r="S9" s="96">
        <f t="shared" si="0"/>
        <v>3309</v>
      </c>
      <c r="T9" s="102"/>
    </row>
    <row r="10" spans="1:20" ht="18.75">
      <c r="A10" s="304"/>
      <c r="B10" s="97"/>
      <c r="C10" s="101" t="s">
        <v>290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6">
        <f t="shared" si="0"/>
        <v>0</v>
      </c>
      <c r="T10" s="96"/>
    </row>
    <row r="11" spans="1:20" ht="18.75">
      <c r="A11" s="304"/>
      <c r="B11" s="97"/>
      <c r="C11" s="103" t="s">
        <v>291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>
        <f t="shared" si="0"/>
        <v>0</v>
      </c>
      <c r="T11" s="96"/>
    </row>
    <row r="12" spans="1:20" ht="18.75">
      <c r="A12" s="304"/>
      <c r="B12" s="97"/>
      <c r="C12" s="104" t="s">
        <v>292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>
        <v>1900</v>
      </c>
      <c r="P12" s="95"/>
      <c r="Q12" s="95"/>
      <c r="R12" s="95"/>
      <c r="S12" s="96">
        <f t="shared" si="0"/>
        <v>1900</v>
      </c>
      <c r="T12" s="96"/>
    </row>
    <row r="13" spans="1:20" ht="18.75">
      <c r="A13" s="304" t="s">
        <v>293</v>
      </c>
      <c r="B13" s="97"/>
      <c r="C13" s="105" t="s">
        <v>294</v>
      </c>
      <c r="D13" s="95">
        <v>20</v>
      </c>
      <c r="E13" s="95"/>
      <c r="F13" s="95">
        <v>34</v>
      </c>
      <c r="G13" s="95"/>
      <c r="H13" s="95"/>
      <c r="I13" s="95"/>
      <c r="J13" s="95"/>
      <c r="K13" s="95">
        <v>20</v>
      </c>
      <c r="L13" s="95"/>
      <c r="M13" s="95"/>
      <c r="N13" s="95"/>
      <c r="O13" s="95"/>
      <c r="P13" s="95"/>
      <c r="Q13" s="95"/>
      <c r="R13" s="95"/>
      <c r="S13" s="96">
        <f t="shared" si="0"/>
        <v>74</v>
      </c>
      <c r="T13" s="99">
        <f>(S13+S14+S15+S16+S17+S18+S19)/S3*100</f>
        <v>54.92537313432836</v>
      </c>
    </row>
    <row r="14" spans="1:20" ht="18.75">
      <c r="A14" s="304"/>
      <c r="B14" s="97"/>
      <c r="C14" s="105" t="s">
        <v>295</v>
      </c>
      <c r="D14" s="95">
        <v>50</v>
      </c>
      <c r="E14" s="95"/>
      <c r="F14" s="95">
        <v>50</v>
      </c>
      <c r="G14" s="95"/>
      <c r="H14" s="95"/>
      <c r="I14" s="95">
        <v>120</v>
      </c>
      <c r="J14" s="95"/>
      <c r="K14" s="95"/>
      <c r="L14" s="95"/>
      <c r="M14" s="95"/>
      <c r="N14" s="95"/>
      <c r="O14" s="95"/>
      <c r="P14" s="95"/>
      <c r="Q14" s="95">
        <v>20</v>
      </c>
      <c r="R14" s="95"/>
      <c r="S14" s="96">
        <f t="shared" si="0"/>
        <v>240</v>
      </c>
      <c r="T14" s="96"/>
    </row>
    <row r="15" spans="1:20" ht="18.75">
      <c r="A15" s="304"/>
      <c r="B15" s="97"/>
      <c r="C15" s="105" t="s">
        <v>296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6">
        <f t="shared" si="0"/>
        <v>0</v>
      </c>
      <c r="T15" s="96"/>
    </row>
    <row r="16" spans="1:20" ht="18.75">
      <c r="A16" s="304"/>
      <c r="B16" s="97"/>
      <c r="C16" s="105" t="s">
        <v>297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>
        <v>400</v>
      </c>
      <c r="P16" s="95"/>
      <c r="Q16" s="95"/>
      <c r="R16" s="95"/>
      <c r="S16" s="96">
        <f t="shared" si="0"/>
        <v>400</v>
      </c>
      <c r="T16" s="96"/>
    </row>
    <row r="17" spans="1:20" ht="18.75">
      <c r="A17" s="304"/>
      <c r="B17" s="97"/>
      <c r="C17" s="105" t="s">
        <v>298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6">
        <f t="shared" si="0"/>
        <v>0</v>
      </c>
      <c r="T17" s="96"/>
    </row>
    <row r="18" spans="1:20" ht="18.75">
      <c r="A18" s="304"/>
      <c r="B18" s="97"/>
      <c r="C18" s="105" t="s">
        <v>299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>
        <v>20</v>
      </c>
      <c r="O18" s="95"/>
      <c r="P18" s="95"/>
      <c r="Q18" s="95"/>
      <c r="R18" s="95"/>
      <c r="S18" s="96">
        <f t="shared" si="0"/>
        <v>20</v>
      </c>
      <c r="T18" s="96"/>
    </row>
    <row r="19" spans="1:20" ht="18.75">
      <c r="A19" s="304"/>
      <c r="B19" s="97"/>
      <c r="C19" s="105" t="s">
        <v>300</v>
      </c>
      <c r="D19" s="95">
        <v>330</v>
      </c>
      <c r="E19" s="95"/>
      <c r="F19" s="95">
        <v>660</v>
      </c>
      <c r="G19" s="95"/>
      <c r="H19" s="95"/>
      <c r="I19" s="95"/>
      <c r="J19" s="95"/>
      <c r="K19" s="95"/>
      <c r="L19" s="95">
        <v>300</v>
      </c>
      <c r="M19" s="95"/>
      <c r="N19" s="95"/>
      <c r="O19" s="95"/>
      <c r="P19" s="95"/>
      <c r="Q19" s="95"/>
      <c r="R19" s="95"/>
      <c r="S19" s="96">
        <f t="shared" si="0"/>
        <v>1290</v>
      </c>
      <c r="T19" s="96"/>
    </row>
    <row r="20" spans="1:20" ht="18.75">
      <c r="A20" s="304" t="s">
        <v>216</v>
      </c>
      <c r="B20" s="305" t="s">
        <v>301</v>
      </c>
      <c r="C20" s="106" t="s">
        <v>302</v>
      </c>
      <c r="D20" s="95">
        <v>200</v>
      </c>
      <c r="E20" s="95"/>
      <c r="F20" s="95">
        <v>300</v>
      </c>
      <c r="G20" s="95"/>
      <c r="H20" s="95"/>
      <c r="I20" s="95">
        <v>75</v>
      </c>
      <c r="J20" s="95"/>
      <c r="K20" s="95"/>
      <c r="L20" s="95">
        <v>35</v>
      </c>
      <c r="M20" s="95"/>
      <c r="N20" s="95"/>
      <c r="O20" s="95">
        <v>190</v>
      </c>
      <c r="P20" s="95">
        <v>20</v>
      </c>
      <c r="Q20" s="95">
        <v>25</v>
      </c>
      <c r="R20" s="95"/>
      <c r="S20" s="96">
        <f t="shared" si="0"/>
        <v>845</v>
      </c>
      <c r="T20" s="107">
        <f>(S20+S21+S22+S23+S24+S25+S26+S27)/(2*S3)*100</f>
        <v>53.134328358208961</v>
      </c>
    </row>
    <row r="21" spans="1:20" ht="18.75">
      <c r="A21" s="304"/>
      <c r="B21" s="306"/>
      <c r="C21" s="108" t="s">
        <v>303</v>
      </c>
      <c r="D21" s="95">
        <v>100</v>
      </c>
      <c r="E21" s="95"/>
      <c r="F21" s="95">
        <v>150</v>
      </c>
      <c r="G21" s="95"/>
      <c r="H21" s="95"/>
      <c r="I21" s="95">
        <v>45</v>
      </c>
      <c r="J21" s="95"/>
      <c r="K21" s="95">
        <v>20</v>
      </c>
      <c r="L21" s="95"/>
      <c r="M21" s="95"/>
      <c r="N21" s="95">
        <v>20</v>
      </c>
      <c r="O21" s="95"/>
      <c r="P21" s="95"/>
      <c r="Q21" s="95">
        <v>10</v>
      </c>
      <c r="R21" s="95"/>
      <c r="S21" s="96">
        <f t="shared" si="0"/>
        <v>345</v>
      </c>
      <c r="T21" s="96"/>
    </row>
    <row r="22" spans="1:20" ht="18.75">
      <c r="A22" s="304"/>
      <c r="B22" s="306"/>
      <c r="C22" s="106" t="s">
        <v>304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>
        <f t="shared" si="0"/>
        <v>0</v>
      </c>
      <c r="T22" s="96"/>
    </row>
    <row r="23" spans="1:20" ht="27" customHeight="1">
      <c r="A23" s="304"/>
      <c r="B23" s="307"/>
      <c r="C23" s="106" t="s">
        <v>305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>
        <f t="shared" si="0"/>
        <v>0</v>
      </c>
      <c r="T23" s="96"/>
    </row>
    <row r="24" spans="1:20" ht="21.75" customHeight="1">
      <c r="A24" s="304"/>
      <c r="B24" s="305" t="s">
        <v>306</v>
      </c>
      <c r="C24" s="106" t="s">
        <v>302</v>
      </c>
      <c r="D24" s="95">
        <v>450</v>
      </c>
      <c r="E24" s="95"/>
      <c r="F24" s="95">
        <v>500</v>
      </c>
      <c r="G24" s="95"/>
      <c r="H24" s="95"/>
      <c r="I24" s="95">
        <v>80</v>
      </c>
      <c r="J24" s="95"/>
      <c r="K24" s="95">
        <v>6</v>
      </c>
      <c r="L24" s="95">
        <v>40</v>
      </c>
      <c r="M24" s="95"/>
      <c r="N24" s="95">
        <v>10</v>
      </c>
      <c r="O24" s="95">
        <v>1600</v>
      </c>
      <c r="P24" s="95">
        <v>40</v>
      </c>
      <c r="Q24" s="95"/>
      <c r="R24" s="95"/>
      <c r="S24" s="96">
        <f t="shared" si="0"/>
        <v>2726</v>
      </c>
      <c r="T24" s="96"/>
    </row>
    <row r="25" spans="1:20" ht="18.75">
      <c r="A25" s="304"/>
      <c r="B25" s="306"/>
      <c r="C25" s="108" t="s">
        <v>303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>
        <f t="shared" si="0"/>
        <v>0</v>
      </c>
      <c r="T25" s="96"/>
    </row>
    <row r="26" spans="1:20" ht="18.75">
      <c r="A26" s="304"/>
      <c r="B26" s="306"/>
      <c r="C26" s="106" t="s">
        <v>304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>
        <f t="shared" si="0"/>
        <v>0</v>
      </c>
      <c r="T26" s="96"/>
    </row>
    <row r="27" spans="1:20" ht="27.75" customHeight="1">
      <c r="A27" s="304"/>
      <c r="B27" s="307"/>
      <c r="C27" s="106" t="s">
        <v>305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6">
        <f t="shared" si="0"/>
        <v>0</v>
      </c>
      <c r="T27" s="96"/>
    </row>
    <row r="28" spans="1:20" ht="18.75">
      <c r="A28" s="304"/>
      <c r="B28" s="97"/>
      <c r="C28" s="109" t="s">
        <v>307</v>
      </c>
      <c r="D28" s="95"/>
      <c r="E28" s="95"/>
      <c r="F28" s="95"/>
      <c r="G28" s="95"/>
      <c r="H28" s="95"/>
      <c r="I28" s="95">
        <v>120</v>
      </c>
      <c r="J28" s="95"/>
      <c r="K28" s="95"/>
      <c r="L28" s="95"/>
      <c r="M28" s="95"/>
      <c r="N28" s="95"/>
      <c r="O28" s="95"/>
      <c r="P28" s="95"/>
      <c r="Q28" s="95">
        <v>30</v>
      </c>
      <c r="R28" s="95"/>
      <c r="S28" s="96">
        <f t="shared" si="0"/>
        <v>150</v>
      </c>
      <c r="T28" s="96"/>
    </row>
    <row r="29" spans="1:20" ht="18.75">
      <c r="A29" s="304"/>
      <c r="B29" s="97"/>
      <c r="C29" s="110" t="s">
        <v>308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6">
        <f t="shared" si="0"/>
        <v>0</v>
      </c>
      <c r="T29" s="96"/>
    </row>
    <row r="30" spans="1:20" ht="32.25" customHeight="1">
      <c r="A30" s="304"/>
      <c r="B30" s="97"/>
      <c r="C30" s="111" t="s">
        <v>309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>
        <v>20</v>
      </c>
      <c r="O30" s="95"/>
      <c r="P30" s="95"/>
      <c r="Q30" s="95"/>
      <c r="R30" s="95"/>
      <c r="S30" s="96">
        <f t="shared" si="0"/>
        <v>20</v>
      </c>
      <c r="T30" s="96"/>
    </row>
    <row r="31" spans="1:20" ht="18.75">
      <c r="A31" s="304" t="s">
        <v>182</v>
      </c>
      <c r="B31" s="97"/>
      <c r="C31" s="105" t="s">
        <v>310</v>
      </c>
      <c r="D31" s="95">
        <v>410</v>
      </c>
      <c r="E31" s="95"/>
      <c r="F31" s="95">
        <v>720</v>
      </c>
      <c r="G31" s="95"/>
      <c r="H31" s="95"/>
      <c r="I31" s="95"/>
      <c r="J31" s="95"/>
      <c r="K31" s="95">
        <v>20</v>
      </c>
      <c r="L31" s="95"/>
      <c r="M31" s="95"/>
      <c r="N31" s="95"/>
      <c r="O31" s="95">
        <v>1600</v>
      </c>
      <c r="P31" s="95"/>
      <c r="Q31" s="95"/>
      <c r="R31" s="95"/>
      <c r="S31" s="96">
        <f t="shared" si="0"/>
        <v>2750</v>
      </c>
      <c r="T31" s="99">
        <f>(S31+S32+S33+S34+S35+S37+S36)/(S3)*100</f>
        <v>87.381275440976935</v>
      </c>
    </row>
    <row r="32" spans="1:20" ht="18.75">
      <c r="A32" s="304"/>
      <c r="B32" s="97"/>
      <c r="C32" s="105" t="s">
        <v>311</v>
      </c>
      <c r="D32" s="95">
        <v>20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>
        <f t="shared" si="0"/>
        <v>20</v>
      </c>
      <c r="T32" s="96"/>
    </row>
    <row r="33" spans="1:20" ht="33.75" customHeight="1">
      <c r="A33" s="304"/>
      <c r="B33" s="97"/>
      <c r="C33" s="105" t="s">
        <v>312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>
        <v>10</v>
      </c>
      <c r="O33" s="95"/>
      <c r="P33" s="95"/>
      <c r="Q33" s="95"/>
      <c r="R33" s="95"/>
      <c r="S33" s="96">
        <f t="shared" si="0"/>
        <v>10</v>
      </c>
      <c r="T33" s="96"/>
    </row>
    <row r="34" spans="1:20" ht="18.75">
      <c r="A34" s="304"/>
      <c r="B34" s="97"/>
      <c r="C34" s="105" t="s">
        <v>313</v>
      </c>
      <c r="D34" s="95"/>
      <c r="E34" s="95"/>
      <c r="F34" s="95"/>
      <c r="G34" s="95"/>
      <c r="H34" s="95"/>
      <c r="I34" s="95">
        <v>120</v>
      </c>
      <c r="J34" s="95"/>
      <c r="K34" s="95"/>
      <c r="L34" s="95"/>
      <c r="M34" s="95"/>
      <c r="N34" s="95"/>
      <c r="O34" s="95"/>
      <c r="P34" s="95"/>
      <c r="Q34" s="95"/>
      <c r="R34" s="95"/>
      <c r="S34" s="96">
        <f t="shared" si="0"/>
        <v>120</v>
      </c>
      <c r="T34" s="96"/>
    </row>
    <row r="35" spans="1:20" ht="18.75">
      <c r="A35" s="304"/>
      <c r="B35" s="97"/>
      <c r="C35" s="112" t="s">
        <v>314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6">
        <f t="shared" si="0"/>
        <v>0</v>
      </c>
      <c r="T35" s="96"/>
    </row>
    <row r="36" spans="1:20" ht="22.5" customHeight="1">
      <c r="A36" s="304"/>
      <c r="B36" s="97"/>
      <c r="C36" s="112" t="s">
        <v>315</v>
      </c>
      <c r="D36" s="95"/>
      <c r="E36" s="95"/>
      <c r="F36" s="95"/>
      <c r="G36" s="95"/>
      <c r="H36" s="95"/>
      <c r="I36" s="95"/>
      <c r="J36" s="95"/>
      <c r="K36" s="95"/>
      <c r="L36" s="95">
        <v>320</v>
      </c>
      <c r="M36" s="95"/>
      <c r="N36" s="95"/>
      <c r="O36" s="95"/>
      <c r="P36" s="95"/>
      <c r="Q36" s="95"/>
      <c r="R36" s="95"/>
      <c r="S36" s="96">
        <f t="shared" si="0"/>
        <v>320</v>
      </c>
      <c r="T36" s="96"/>
    </row>
    <row r="37" spans="1:20" ht="18.75">
      <c r="A37" s="304"/>
      <c r="B37" s="97"/>
      <c r="C37" s="113" t="s">
        <v>316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>
        <f t="shared" si="0"/>
        <v>0</v>
      </c>
      <c r="T37" s="96"/>
    </row>
    <row r="38" spans="1:20" ht="20.25">
      <c r="A38" s="308" t="s">
        <v>212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114">
        <f>(S4+S5+S6+S7+S8+S9+S10+S11+S12+S13+S14+S15+S16+S17+S18+S19+S20+S21+S22+S23+S24+S25+S26+S27+S28+S29+S30+S31+S32+S33+S34+S35+S36)/(7*S3)*100</f>
        <v>76.561349098662532</v>
      </c>
      <c r="T38" s="99"/>
    </row>
  </sheetData>
  <mergeCells count="11">
    <mergeCell ref="A13:A19"/>
    <mergeCell ref="A1:T1"/>
    <mergeCell ref="A2:C2"/>
    <mergeCell ref="A3:C3"/>
    <mergeCell ref="A4:A6"/>
    <mergeCell ref="A7:A12"/>
    <mergeCell ref="A20:A30"/>
    <mergeCell ref="B20:B23"/>
    <mergeCell ref="B24:B27"/>
    <mergeCell ref="A31:A37"/>
    <mergeCell ref="A38:R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91</vt:lpstr>
      <vt:lpstr>92</vt:lpstr>
      <vt:lpstr>93</vt:lpstr>
      <vt:lpstr>درجه باغی 91</vt:lpstr>
      <vt:lpstr>درجه باغی92</vt:lpstr>
      <vt:lpstr>درجه باغی 93</vt:lpstr>
      <vt:lpstr>درجه زراعی 91</vt:lpstr>
      <vt:lpstr>درجه زراعی 92</vt:lpstr>
      <vt:lpstr>درجه زراعی 93</vt:lpstr>
      <vt:lpstr>ضریب 91</vt:lpstr>
      <vt:lpstr>ضریب 92</vt:lpstr>
      <vt:lpstr>ضریب93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MRT</cp:lastModifiedBy>
  <dcterms:created xsi:type="dcterms:W3CDTF">2015-11-21T05:35:14Z</dcterms:created>
  <dcterms:modified xsi:type="dcterms:W3CDTF">2015-11-21T08:39:31Z</dcterms:modified>
</cp:coreProperties>
</file>